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КанБайкал\010725 Б 1\"/>
    </mc:Choice>
  </mc:AlternateContent>
  <xr:revisionPtr revIDLastSave="0" documentId="13_ncr:1_{0F1F56AA-909D-4BC0-B5DD-56454188987C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Свод" sheetId="1" r:id="rId1"/>
    <sheet name="Итого" sheetId="8" r:id="rId2"/>
    <sheet name="ГС" sheetId="2" r:id="rId3"/>
    <sheet name="TAML" sheetId="7" r:id="rId4"/>
    <sheet name="МЗС" sheetId="3" r:id="rId5"/>
    <sheet name="ННС" sheetId="4" r:id="rId6"/>
    <sheet name="ГС _НС" sheetId="5" r:id="rId7"/>
    <sheet name="ННС З-Ю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Y27" i="1" l="1"/>
  <c r="F90" i="6" l="1"/>
  <c r="A62" i="6"/>
  <c r="A63" i="6" s="1"/>
  <c r="A64" i="6" s="1"/>
  <c r="A65" i="6" s="1"/>
  <c r="A66" i="6" s="1"/>
  <c r="A67" i="6" s="1"/>
  <c r="A68" i="6" s="1"/>
  <c r="A69" i="6" s="1"/>
  <c r="A37" i="6"/>
  <c r="A38" i="6" s="1"/>
  <c r="A39" i="6" s="1"/>
  <c r="A40" i="6" s="1"/>
  <c r="A41" i="6" s="1"/>
  <c r="A42" i="6" s="1"/>
  <c r="A43" i="6" s="1"/>
  <c r="A44" i="6" s="1"/>
  <c r="A45" i="6" s="1"/>
  <c r="A46" i="6" s="1"/>
  <c r="G66" i="6"/>
  <c r="G67" i="6"/>
  <c r="G68" i="6"/>
  <c r="G69" i="6"/>
  <c r="G41" i="6"/>
  <c r="G42" i="6"/>
  <c r="G43" i="6"/>
  <c r="G44" i="6"/>
  <c r="G45" i="6"/>
  <c r="G46" i="6"/>
  <c r="F41" i="6"/>
  <c r="F42" i="6"/>
  <c r="F43" i="6"/>
  <c r="F44" i="6"/>
  <c r="F45" i="6"/>
  <c r="F46" i="6"/>
  <c r="F90" i="5"/>
  <c r="A62" i="5"/>
  <c r="A63" i="5" s="1"/>
  <c r="A64" i="5" s="1"/>
  <c r="A65" i="5" s="1"/>
  <c r="A66" i="5" s="1"/>
  <c r="A67" i="5" s="1"/>
  <c r="A68" i="5" s="1"/>
  <c r="A69" i="5" s="1"/>
  <c r="A37" i="5"/>
  <c r="A38" i="5" s="1"/>
  <c r="A39" i="5" s="1"/>
  <c r="A40" i="5" s="1"/>
  <c r="A41" i="5" s="1"/>
  <c r="A42" i="5" s="1"/>
  <c r="A43" i="5" s="1"/>
  <c r="A44" i="5" s="1"/>
  <c r="A45" i="5" s="1"/>
  <c r="A46" i="5" s="1"/>
  <c r="G66" i="5"/>
  <c r="G67" i="5"/>
  <c r="G68" i="5"/>
  <c r="G69" i="5"/>
  <c r="G41" i="5"/>
  <c r="G42" i="5"/>
  <c r="G43" i="5"/>
  <c r="G44" i="5"/>
  <c r="G45" i="5"/>
  <c r="G46" i="5"/>
  <c r="F41" i="5"/>
  <c r="F42" i="5"/>
  <c r="F43" i="5"/>
  <c r="F44" i="5"/>
  <c r="F45" i="5"/>
  <c r="F46" i="5"/>
  <c r="F90" i="4"/>
  <c r="A62" i="4"/>
  <c r="A63" i="4" s="1"/>
  <c r="A64" i="4" s="1"/>
  <c r="A65" i="4" s="1"/>
  <c r="A66" i="4" s="1"/>
  <c r="A67" i="4" s="1"/>
  <c r="A68" i="4" s="1"/>
  <c r="A69" i="4" s="1"/>
  <c r="A37" i="4"/>
  <c r="A38" i="4" s="1"/>
  <c r="A39" i="4" s="1"/>
  <c r="A40" i="4" s="1"/>
  <c r="A41" i="4" s="1"/>
  <c r="A42" i="4" s="1"/>
  <c r="A43" i="4" s="1"/>
  <c r="A44" i="4" s="1"/>
  <c r="A45" i="4" s="1"/>
  <c r="A46" i="4" s="1"/>
  <c r="G66" i="4"/>
  <c r="G67" i="4"/>
  <c r="G68" i="4"/>
  <c r="G69" i="4"/>
  <c r="G41" i="4"/>
  <c r="G42" i="4"/>
  <c r="G43" i="4"/>
  <c r="G44" i="4"/>
  <c r="G45" i="4"/>
  <c r="G46" i="4"/>
  <c r="F41" i="4"/>
  <c r="F42" i="4"/>
  <c r="F43" i="4"/>
  <c r="F44" i="4"/>
  <c r="F45" i="4"/>
  <c r="F46" i="4"/>
  <c r="A62" i="3"/>
  <c r="A63" i="3" s="1"/>
  <c r="A64" i="3" s="1"/>
  <c r="A65" i="3" s="1"/>
  <c r="A66" i="3" s="1"/>
  <c r="A67" i="3" s="1"/>
  <c r="A68" i="3" s="1"/>
  <c r="A69" i="3" s="1"/>
  <c r="A37" i="3"/>
  <c r="A38" i="3" s="1"/>
  <c r="A39" i="3" s="1"/>
  <c r="A40" i="3" s="1"/>
  <c r="A41" i="3" s="1"/>
  <c r="A42" i="3" s="1"/>
  <c r="A43" i="3" s="1"/>
  <c r="A44" i="3" s="1"/>
  <c r="A45" i="3" s="1"/>
  <c r="A46" i="3" s="1"/>
  <c r="G66" i="3"/>
  <c r="G67" i="3"/>
  <c r="G68" i="3"/>
  <c r="G69" i="3"/>
  <c r="G46" i="3"/>
  <c r="F46" i="3"/>
  <c r="G41" i="3"/>
  <c r="G42" i="3"/>
  <c r="G43" i="3"/>
  <c r="G44" i="3"/>
  <c r="G45" i="3"/>
  <c r="F41" i="3"/>
  <c r="F42" i="3"/>
  <c r="F43" i="3"/>
  <c r="F44" i="3"/>
  <c r="F45" i="3"/>
  <c r="A62" i="7"/>
  <c r="A63" i="7" s="1"/>
  <c r="A64" i="7" s="1"/>
  <c r="A65" i="7" s="1"/>
  <c r="A66" i="7" s="1"/>
  <c r="A67" i="7" s="1"/>
  <c r="A68" i="7" s="1"/>
  <c r="A69" i="7" s="1"/>
  <c r="G69" i="7"/>
  <c r="G66" i="7"/>
  <c r="G67" i="7"/>
  <c r="G68" i="7"/>
  <c r="A37" i="7"/>
  <c r="A38" i="7" s="1"/>
  <c r="A39" i="7" s="1"/>
  <c r="A40" i="7" s="1"/>
  <c r="A41" i="7" s="1"/>
  <c r="A42" i="7" s="1"/>
  <c r="A43" i="7" s="1"/>
  <c r="A44" i="7" s="1"/>
  <c r="A45" i="7" s="1"/>
  <c r="A46" i="7" s="1"/>
  <c r="G41" i="7"/>
  <c r="G42" i="7"/>
  <c r="G43" i="7"/>
  <c r="G44" i="7"/>
  <c r="G45" i="7"/>
  <c r="G46" i="7"/>
  <c r="F41" i="7"/>
  <c r="F42" i="7"/>
  <c r="F43" i="7"/>
  <c r="F44" i="7"/>
  <c r="F45" i="7"/>
  <c r="G66" i="2"/>
  <c r="G67" i="2"/>
  <c r="G68" i="2"/>
  <c r="G69" i="2"/>
  <c r="A62" i="2"/>
  <c r="A63" i="2" s="1"/>
  <c r="A64" i="2" s="1"/>
  <c r="A65" i="2" s="1"/>
  <c r="A66" i="2" s="1"/>
  <c r="A67" i="2" s="1"/>
  <c r="A68" i="2" s="1"/>
  <c r="A69" i="2" s="1"/>
  <c r="A37" i="2"/>
  <c r="A38" i="2" s="1"/>
  <c r="A39" i="2" s="1"/>
  <c r="A40" i="2" s="1"/>
  <c r="A41" i="2" s="1"/>
  <c r="A42" i="2" s="1"/>
  <c r="A43" i="2" s="1"/>
  <c r="A44" i="2" s="1"/>
  <c r="A45" i="2" s="1"/>
  <c r="A46" i="2" s="1"/>
  <c r="G41" i="2"/>
  <c r="G42" i="2"/>
  <c r="G43" i="2"/>
  <c r="G44" i="2"/>
  <c r="G45" i="2"/>
  <c r="G46" i="2"/>
  <c r="F41" i="2"/>
  <c r="F42" i="2"/>
  <c r="F43" i="2"/>
  <c r="F44" i="2"/>
  <c r="F45" i="2"/>
  <c r="F46" i="2"/>
  <c r="C47" i="2"/>
  <c r="D47" i="2"/>
  <c r="B49" i="2"/>
  <c r="A52" i="2"/>
  <c r="G69" i="8" l="1"/>
  <c r="G68" i="8"/>
  <c r="G67" i="8"/>
  <c r="G66" i="8"/>
  <c r="D47" i="8" l="1"/>
  <c r="C47" i="8"/>
  <c r="F41" i="8"/>
  <c r="E27" i="1" s="1"/>
  <c r="H27" i="1" s="1"/>
  <c r="G41" i="8"/>
  <c r="F42" i="8"/>
  <c r="G42" i="8"/>
  <c r="F43" i="8"/>
  <c r="G43" i="8"/>
  <c r="F44" i="8"/>
  <c r="G44" i="8"/>
  <c r="F45" i="8"/>
  <c r="G45" i="8"/>
  <c r="F46" i="8"/>
  <c r="G46" i="8"/>
  <c r="K27" i="1" l="1"/>
  <c r="I27" i="1"/>
  <c r="F94" i="8"/>
  <c r="F93" i="8"/>
  <c r="F92" i="8"/>
  <c r="F91" i="8"/>
  <c r="A91" i="8"/>
  <c r="A92" i="8" s="1"/>
  <c r="A93" i="8" s="1"/>
  <c r="A94" i="8" s="1"/>
  <c r="F90" i="8"/>
  <c r="B88" i="8"/>
  <c r="G85" i="8"/>
  <c r="G84" i="8"/>
  <c r="G83" i="8"/>
  <c r="G82" i="8"/>
  <c r="A82" i="8"/>
  <c r="A83" i="8" s="1"/>
  <c r="A84" i="8" s="1"/>
  <c r="A85" i="8" s="1"/>
  <c r="G81" i="8"/>
  <c r="B79" i="8"/>
  <c r="E76" i="8"/>
  <c r="G76" i="8" s="1"/>
  <c r="E75" i="8"/>
  <c r="G75" i="8" s="1"/>
  <c r="E74" i="8"/>
  <c r="G74" i="8" s="1"/>
  <c r="E73" i="8"/>
  <c r="G73" i="8" s="1"/>
  <c r="E72" i="8"/>
  <c r="G72" i="8" s="1"/>
  <c r="A72" i="8"/>
  <c r="A73" i="8" s="1"/>
  <c r="A74" i="8" s="1"/>
  <c r="A75" i="8" s="1"/>
  <c r="A76" i="8" s="1"/>
  <c r="G65" i="8"/>
  <c r="G64" i="8"/>
  <c r="G63" i="8"/>
  <c r="G62" i="8"/>
  <c r="A62" i="8"/>
  <c r="A63" i="8" s="1"/>
  <c r="A64" i="8" s="1"/>
  <c r="A65" i="8" s="1"/>
  <c r="A66" i="8" s="1"/>
  <c r="A67" i="8" s="1"/>
  <c r="A68" i="8" s="1"/>
  <c r="A69" i="8" s="1"/>
  <c r="G61" i="8"/>
  <c r="B58" i="8"/>
  <c r="G55" i="8"/>
  <c r="G54" i="8"/>
  <c r="G53" i="8"/>
  <c r="A53" i="8"/>
  <c r="A54" i="8" s="1"/>
  <c r="A55" i="8" s="1"/>
  <c r="G52" i="8"/>
  <c r="A52" i="8"/>
  <c r="G51" i="8"/>
  <c r="B49" i="8"/>
  <c r="G40" i="8"/>
  <c r="F40" i="8"/>
  <c r="G39" i="8"/>
  <c r="F39" i="8"/>
  <c r="G38" i="8"/>
  <c r="F38" i="8"/>
  <c r="G37" i="8"/>
  <c r="F37" i="8"/>
  <c r="A37" i="8"/>
  <c r="A38" i="8" s="1"/>
  <c r="A39" i="8" s="1"/>
  <c r="A40" i="8" s="1"/>
  <c r="A41" i="8" s="1"/>
  <c r="A42" i="8" s="1"/>
  <c r="A43" i="8" s="1"/>
  <c r="A44" i="8" s="1"/>
  <c r="A45" i="8" s="1"/>
  <c r="A46" i="8" s="1"/>
  <c r="G36" i="8"/>
  <c r="F36" i="8"/>
  <c r="B34" i="8"/>
  <c r="F30" i="8"/>
  <c r="F29" i="8"/>
  <c r="F28" i="8"/>
  <c r="A28" i="8"/>
  <c r="A29" i="8" s="1"/>
  <c r="A30" i="8" s="1"/>
  <c r="F27" i="8"/>
  <c r="A27" i="8"/>
  <c r="F26" i="8"/>
  <c r="C17" i="8"/>
  <c r="N27" i="1" l="1"/>
  <c r="L27" i="1"/>
  <c r="G60" i="8"/>
  <c r="F47" i="8"/>
  <c r="E47" i="8" s="1"/>
  <c r="G47" i="8" s="1"/>
  <c r="G86" i="8"/>
  <c r="D11" i="8" s="1"/>
  <c r="F95" i="8"/>
  <c r="D12" i="8" s="1"/>
  <c r="G56" i="8"/>
  <c r="D9" i="8" s="1"/>
  <c r="F31" i="8"/>
  <c r="D5" i="8" s="1"/>
  <c r="G71" i="8"/>
  <c r="O27" i="1" l="1"/>
  <c r="Q27" i="1"/>
  <c r="G77" i="8"/>
  <c r="D10" i="8" s="1"/>
  <c r="D7" i="8"/>
  <c r="D8" i="8" s="1"/>
  <c r="T27" i="1" l="1"/>
  <c r="R27" i="1"/>
  <c r="D6" i="8"/>
  <c r="D13" i="8" s="1"/>
  <c r="D14" i="8" s="1"/>
  <c r="D15" i="8" s="1"/>
  <c r="D16" i="8" s="1"/>
  <c r="U27" i="1" l="1"/>
  <c r="W27" i="1"/>
  <c r="X27" i="1" s="1"/>
  <c r="D17" i="3"/>
  <c r="D17" i="7"/>
  <c r="F94" i="7"/>
  <c r="F93" i="7"/>
  <c r="F92" i="7"/>
  <c r="F91" i="7"/>
  <c r="A91" i="7"/>
  <c r="A92" i="7" s="1"/>
  <c r="A93" i="7" s="1"/>
  <c r="A94" i="7" s="1"/>
  <c r="F90" i="7"/>
  <c r="B88" i="7"/>
  <c r="G85" i="7"/>
  <c r="G84" i="7"/>
  <c r="G83" i="7"/>
  <c r="G82" i="7"/>
  <c r="A82" i="7"/>
  <c r="A83" i="7" s="1"/>
  <c r="A84" i="7" s="1"/>
  <c r="A85" i="7" s="1"/>
  <c r="G81" i="7"/>
  <c r="B79" i="7"/>
  <c r="E76" i="7"/>
  <c r="G76" i="7" s="1"/>
  <c r="E75" i="7"/>
  <c r="G75" i="7" s="1"/>
  <c r="E74" i="7"/>
  <c r="G74" i="7" s="1"/>
  <c r="E73" i="7"/>
  <c r="G73" i="7" s="1"/>
  <c r="E72" i="7"/>
  <c r="G72" i="7" s="1"/>
  <c r="A72" i="7"/>
  <c r="A73" i="7" s="1"/>
  <c r="A74" i="7" s="1"/>
  <c r="A75" i="7" s="1"/>
  <c r="A76" i="7" s="1"/>
  <c r="G65" i="7"/>
  <c r="G64" i="7"/>
  <c r="G63" i="7"/>
  <c r="G62" i="7"/>
  <c r="G61" i="7"/>
  <c r="B58" i="7"/>
  <c r="G55" i="7"/>
  <c r="G54" i="7"/>
  <c r="G53" i="7"/>
  <c r="G52" i="7"/>
  <c r="A52" i="7"/>
  <c r="A53" i="7" s="1"/>
  <c r="A54" i="7" s="1"/>
  <c r="A55" i="7" s="1"/>
  <c r="G51" i="7"/>
  <c r="B49" i="7"/>
  <c r="D47" i="7"/>
  <c r="C47" i="7"/>
  <c r="G40" i="7"/>
  <c r="F40" i="7"/>
  <c r="G39" i="7"/>
  <c r="F39" i="7"/>
  <c r="G38" i="7"/>
  <c r="F38" i="7"/>
  <c r="G37" i="7"/>
  <c r="F37" i="7"/>
  <c r="G36" i="7"/>
  <c r="F36" i="7"/>
  <c r="B34" i="7"/>
  <c r="F30" i="7"/>
  <c r="F29" i="7"/>
  <c r="F28" i="7"/>
  <c r="F27" i="7"/>
  <c r="A27" i="7"/>
  <c r="A28" i="7" s="1"/>
  <c r="A29" i="7" s="1"/>
  <c r="A30" i="7" s="1"/>
  <c r="F26" i="7"/>
  <c r="C17" i="7"/>
  <c r="B2" i="7"/>
  <c r="A2" i="5"/>
  <c r="B2" i="5"/>
  <c r="B2" i="4"/>
  <c r="Z27" i="1" l="1"/>
  <c r="G60" i="7"/>
  <c r="G71" i="7"/>
  <c r="G86" i="7"/>
  <c r="D11" i="7" s="1"/>
  <c r="G56" i="7"/>
  <c r="D9" i="7" s="1"/>
  <c r="F47" i="7"/>
  <c r="E47" i="7" s="1"/>
  <c r="G47" i="7" s="1"/>
  <c r="F95" i="7"/>
  <c r="D12" i="7" s="1"/>
  <c r="F31" i="7"/>
  <c r="D5" i="7" s="1"/>
  <c r="C17" i="3"/>
  <c r="C17" i="4"/>
  <c r="C17" i="5"/>
  <c r="C17" i="6"/>
  <c r="C17" i="2"/>
  <c r="D17" i="6"/>
  <c r="D17" i="5"/>
  <c r="D17" i="4"/>
  <c r="B2" i="6"/>
  <c r="A2" i="6"/>
  <c r="F94" i="6"/>
  <c r="F93" i="6"/>
  <c r="F92" i="6"/>
  <c r="F91" i="6"/>
  <c r="A91" i="6"/>
  <c r="A92" i="6" s="1"/>
  <c r="A93" i="6" s="1"/>
  <c r="A94" i="6" s="1"/>
  <c r="F95" i="6"/>
  <c r="D12" i="6" s="1"/>
  <c r="B88" i="6"/>
  <c r="G85" i="6"/>
  <c r="G84" i="6"/>
  <c r="G83" i="6"/>
  <c r="G82" i="6"/>
  <c r="A82" i="6"/>
  <c r="A83" i="6" s="1"/>
  <c r="A84" i="6" s="1"/>
  <c r="A85" i="6" s="1"/>
  <c r="G81" i="6"/>
  <c r="G86" i="6" s="1"/>
  <c r="D11" i="6" s="1"/>
  <c r="B79" i="6"/>
  <c r="G76" i="6"/>
  <c r="E76" i="6"/>
  <c r="E75" i="6"/>
  <c r="G75" i="6" s="1"/>
  <c r="E74" i="6"/>
  <c r="G74" i="6" s="1"/>
  <c r="E73" i="6"/>
  <c r="G73" i="6" s="1"/>
  <c r="G72" i="6"/>
  <c r="E72" i="6"/>
  <c r="A72" i="6"/>
  <c r="A73" i="6" s="1"/>
  <c r="A74" i="6" s="1"/>
  <c r="A75" i="6" s="1"/>
  <c r="A76" i="6" s="1"/>
  <c r="G65" i="6"/>
  <c r="G64" i="6"/>
  <c r="G63" i="6"/>
  <c r="G62" i="6"/>
  <c r="G61" i="6"/>
  <c r="B58" i="6"/>
  <c r="G55" i="6"/>
  <c r="G54" i="6"/>
  <c r="G53" i="6"/>
  <c r="G52" i="6"/>
  <c r="A52" i="6"/>
  <c r="A53" i="6" s="1"/>
  <c r="A54" i="6" s="1"/>
  <c r="A55" i="6" s="1"/>
  <c r="G51" i="6"/>
  <c r="B49" i="6"/>
  <c r="D47" i="6"/>
  <c r="C47" i="6"/>
  <c r="G40" i="6"/>
  <c r="F40" i="6"/>
  <c r="G39" i="6"/>
  <c r="F39" i="6"/>
  <c r="G38" i="6"/>
  <c r="F38" i="6"/>
  <c r="G37" i="6"/>
  <c r="F37" i="6"/>
  <c r="G36" i="6"/>
  <c r="F36" i="6"/>
  <c r="B34" i="6"/>
  <c r="F30" i="6"/>
  <c r="F29" i="6"/>
  <c r="F28" i="6"/>
  <c r="A28" i="6"/>
  <c r="A29" i="6" s="1"/>
  <c r="A30" i="6" s="1"/>
  <c r="F27" i="6"/>
  <c r="A27" i="6"/>
  <c r="F26" i="6"/>
  <c r="F94" i="5"/>
  <c r="F93" i="5"/>
  <c r="F92" i="5"/>
  <c r="F91" i="5"/>
  <c r="A91" i="5"/>
  <c r="A92" i="5" s="1"/>
  <c r="A93" i="5" s="1"/>
  <c r="A94" i="5" s="1"/>
  <c r="B88" i="5"/>
  <c r="G85" i="5"/>
  <c r="G84" i="5"/>
  <c r="G83" i="5"/>
  <c r="G82" i="5"/>
  <c r="A82" i="5"/>
  <c r="A83" i="5" s="1"/>
  <c r="A84" i="5" s="1"/>
  <c r="A85" i="5" s="1"/>
  <c r="G81" i="5"/>
  <c r="B79" i="5"/>
  <c r="E76" i="5"/>
  <c r="G76" i="5" s="1"/>
  <c r="E75" i="5"/>
  <c r="G75" i="5" s="1"/>
  <c r="E74" i="5"/>
  <c r="G74" i="5" s="1"/>
  <c r="E73" i="5"/>
  <c r="G73" i="5" s="1"/>
  <c r="E72" i="5"/>
  <c r="G72" i="5" s="1"/>
  <c r="A72" i="5"/>
  <c r="A73" i="5" s="1"/>
  <c r="A74" i="5" s="1"/>
  <c r="A75" i="5" s="1"/>
  <c r="A76" i="5" s="1"/>
  <c r="G65" i="5"/>
  <c r="G64" i="5"/>
  <c r="G63" i="5"/>
  <c r="G62" i="5"/>
  <c r="G61" i="5"/>
  <c r="B58" i="5"/>
  <c r="G55" i="5"/>
  <c r="G54" i="5"/>
  <c r="G53" i="5"/>
  <c r="G52" i="5"/>
  <c r="A52" i="5"/>
  <c r="A53" i="5" s="1"/>
  <c r="A54" i="5" s="1"/>
  <c r="A55" i="5" s="1"/>
  <c r="G51" i="5"/>
  <c r="B49" i="5"/>
  <c r="D47" i="5"/>
  <c r="C47" i="5"/>
  <c r="G40" i="5"/>
  <c r="F40" i="5"/>
  <c r="G39" i="5"/>
  <c r="F39" i="5"/>
  <c r="G38" i="5"/>
  <c r="F38" i="5"/>
  <c r="G37" i="5"/>
  <c r="F37" i="5"/>
  <c r="G36" i="5"/>
  <c r="F36" i="5"/>
  <c r="B34" i="5"/>
  <c r="F30" i="5"/>
  <c r="F29" i="5"/>
  <c r="F28" i="5"/>
  <c r="A28" i="5"/>
  <c r="A29" i="5" s="1"/>
  <c r="A30" i="5" s="1"/>
  <c r="F27" i="5"/>
  <c r="A27" i="5"/>
  <c r="F26" i="5"/>
  <c r="F94" i="4"/>
  <c r="F93" i="4"/>
  <c r="F92" i="4"/>
  <c r="F91" i="4"/>
  <c r="A91" i="4"/>
  <c r="A92" i="4" s="1"/>
  <c r="A93" i="4" s="1"/>
  <c r="A94" i="4" s="1"/>
  <c r="B88" i="4"/>
  <c r="G85" i="4"/>
  <c r="G84" i="4"/>
  <c r="G83" i="4"/>
  <c r="G82" i="4"/>
  <c r="A82" i="4"/>
  <c r="A83" i="4" s="1"/>
  <c r="A84" i="4" s="1"/>
  <c r="A85" i="4" s="1"/>
  <c r="G81" i="4"/>
  <c r="G86" i="4" s="1"/>
  <c r="D11" i="4" s="1"/>
  <c r="B79" i="4"/>
  <c r="E76" i="4"/>
  <c r="G76" i="4" s="1"/>
  <c r="E75" i="4"/>
  <c r="G75" i="4" s="1"/>
  <c r="E74" i="4"/>
  <c r="G74" i="4" s="1"/>
  <c r="E73" i="4"/>
  <c r="G73" i="4" s="1"/>
  <c r="A73" i="4"/>
  <c r="A74" i="4" s="1"/>
  <c r="A75" i="4" s="1"/>
  <c r="A76" i="4" s="1"/>
  <c r="G72" i="4"/>
  <c r="E72" i="4"/>
  <c r="A72" i="4"/>
  <c r="G65" i="4"/>
  <c r="G64" i="4"/>
  <c r="G63" i="4"/>
  <c r="G62" i="4"/>
  <c r="G61" i="4"/>
  <c r="B58" i="4"/>
  <c r="G55" i="4"/>
  <c r="G54" i="4"/>
  <c r="G53" i="4"/>
  <c r="G52" i="4"/>
  <c r="A52" i="4"/>
  <c r="A53" i="4" s="1"/>
  <c r="A54" i="4" s="1"/>
  <c r="A55" i="4" s="1"/>
  <c r="G51" i="4"/>
  <c r="B49" i="4"/>
  <c r="D47" i="4"/>
  <c r="C47" i="4"/>
  <c r="G40" i="4"/>
  <c r="F40" i="4"/>
  <c r="G39" i="4"/>
  <c r="F39" i="4"/>
  <c r="G38" i="4"/>
  <c r="F38" i="4"/>
  <c r="G37" i="4"/>
  <c r="F37" i="4"/>
  <c r="G36" i="4"/>
  <c r="F36" i="4"/>
  <c r="B34" i="4"/>
  <c r="F30" i="4"/>
  <c r="F29" i="4"/>
  <c r="F28" i="4"/>
  <c r="A28" i="4"/>
  <c r="A29" i="4" s="1"/>
  <c r="A30" i="4" s="1"/>
  <c r="F27" i="4"/>
  <c r="A27" i="4"/>
  <c r="F26" i="4"/>
  <c r="B2" i="3"/>
  <c r="F94" i="3"/>
  <c r="F93" i="3"/>
  <c r="F92" i="3"/>
  <c r="F91" i="3"/>
  <c r="A91" i="3"/>
  <c r="A92" i="3" s="1"/>
  <c r="A93" i="3" s="1"/>
  <c r="A94" i="3" s="1"/>
  <c r="F90" i="3"/>
  <c r="B88" i="3"/>
  <c r="G85" i="3"/>
  <c r="G84" i="3"/>
  <c r="G83" i="3"/>
  <c r="G82" i="3"/>
  <c r="A82" i="3"/>
  <c r="A83" i="3" s="1"/>
  <c r="A84" i="3" s="1"/>
  <c r="A85" i="3" s="1"/>
  <c r="G81" i="3"/>
  <c r="B79" i="3"/>
  <c r="G76" i="3"/>
  <c r="E76" i="3"/>
  <c r="E75" i="3"/>
  <c r="G75" i="3" s="1"/>
  <c r="E74" i="3"/>
  <c r="G74" i="3" s="1"/>
  <c r="E73" i="3"/>
  <c r="G73" i="3" s="1"/>
  <c r="A73" i="3"/>
  <c r="A74" i="3" s="1"/>
  <c r="A75" i="3" s="1"/>
  <c r="A76" i="3" s="1"/>
  <c r="E72" i="3"/>
  <c r="G72" i="3" s="1"/>
  <c r="A72" i="3"/>
  <c r="G65" i="3"/>
  <c r="G64" i="3"/>
  <c r="G63" i="3"/>
  <c r="G62" i="3"/>
  <c r="G61" i="3"/>
  <c r="B58" i="3"/>
  <c r="G55" i="3"/>
  <c r="G54" i="3"/>
  <c r="G53" i="3"/>
  <c r="G52" i="3"/>
  <c r="A52" i="3"/>
  <c r="A53" i="3" s="1"/>
  <c r="A54" i="3" s="1"/>
  <c r="A55" i="3" s="1"/>
  <c r="G51" i="3"/>
  <c r="B49" i="3"/>
  <c r="D47" i="3"/>
  <c r="C47" i="3"/>
  <c r="G40" i="3"/>
  <c r="F40" i="3"/>
  <c r="G39" i="3"/>
  <c r="F39" i="3"/>
  <c r="G38" i="3"/>
  <c r="F38" i="3"/>
  <c r="G37" i="3"/>
  <c r="F37" i="3"/>
  <c r="G36" i="3"/>
  <c r="F36" i="3"/>
  <c r="B34" i="3"/>
  <c r="F30" i="3"/>
  <c r="F28" i="3"/>
  <c r="F27" i="3"/>
  <c r="A27" i="3"/>
  <c r="A28" i="3" s="1"/>
  <c r="A29" i="3" s="1"/>
  <c r="A30" i="3" s="1"/>
  <c r="F26" i="3"/>
  <c r="F29" i="3"/>
  <c r="G56" i="3" l="1"/>
  <c r="D9" i="3" s="1"/>
  <c r="G56" i="4"/>
  <c r="D9" i="4" s="1"/>
  <c r="F95" i="4"/>
  <c r="D12" i="4" s="1"/>
  <c r="F31" i="5"/>
  <c r="D5" i="5" s="1"/>
  <c r="G86" i="5"/>
  <c r="D11" i="5" s="1"/>
  <c r="G56" i="6"/>
  <c r="D9" i="6" s="1"/>
  <c r="G77" i="7"/>
  <c r="D10" i="7" s="1"/>
  <c r="G71" i="6"/>
  <c r="G71" i="4"/>
  <c r="G60" i="6"/>
  <c r="G60" i="5"/>
  <c r="G60" i="4"/>
  <c r="G77" i="4" s="1"/>
  <c r="D10" i="4" s="1"/>
  <c r="G60" i="3"/>
  <c r="F31" i="6"/>
  <c r="D5" i="6" s="1"/>
  <c r="F47" i="6"/>
  <c r="E47" i="6" s="1"/>
  <c r="G47" i="6" s="1"/>
  <c r="G71" i="5"/>
  <c r="G56" i="5"/>
  <c r="D9" i="5" s="1"/>
  <c r="F95" i="5"/>
  <c r="D12" i="5" s="1"/>
  <c r="F47" i="5"/>
  <c r="D7" i="5" s="1"/>
  <c r="F47" i="4"/>
  <c r="E47" i="4" s="1"/>
  <c r="G47" i="4" s="1"/>
  <c r="G86" i="3"/>
  <c r="D11" i="3" s="1"/>
  <c r="F95" i="3"/>
  <c r="D12" i="3" s="1"/>
  <c r="G71" i="3"/>
  <c r="F47" i="3"/>
  <c r="E47" i="3" s="1"/>
  <c r="G47" i="3" s="1"/>
  <c r="D7" i="7"/>
  <c r="D8" i="7" s="1"/>
  <c r="D6" i="7" s="1"/>
  <c r="D13" i="7" s="1"/>
  <c r="F31" i="3"/>
  <c r="D5" i="3" s="1"/>
  <c r="F31" i="4"/>
  <c r="D5" i="4" s="1"/>
  <c r="G77" i="6" l="1"/>
  <c r="D10" i="6" s="1"/>
  <c r="D7" i="4"/>
  <c r="D7" i="6"/>
  <c r="G77" i="5"/>
  <c r="D10" i="5" s="1"/>
  <c r="E47" i="5"/>
  <c r="G47" i="5" s="1"/>
  <c r="G77" i="3"/>
  <c r="D10" i="3" s="1"/>
  <c r="D7" i="3"/>
  <c r="D8" i="3" s="1"/>
  <c r="D6" i="3" s="1"/>
  <c r="D14" i="7"/>
  <c r="D8" i="6"/>
  <c r="D6" i="6" s="1"/>
  <c r="D13" i="6" s="1"/>
  <c r="D8" i="5"/>
  <c r="D6" i="5" s="1"/>
  <c r="D8" i="4"/>
  <c r="D6" i="4" s="1"/>
  <c r="D13" i="4" s="1"/>
  <c r="D13" i="5" l="1"/>
  <c r="D14" i="5" s="1"/>
  <c r="D15" i="5" s="1"/>
  <c r="D16" i="5" s="1"/>
  <c r="D18" i="5" s="1"/>
  <c r="E24" i="1" s="1"/>
  <c r="H24" i="1" s="1"/>
  <c r="D13" i="3"/>
  <c r="D14" i="3" s="1"/>
  <c r="D15" i="3" s="1"/>
  <c r="D15" i="7"/>
  <c r="D16" i="7" s="1"/>
  <c r="D18" i="7" s="1"/>
  <c r="E21" i="1" s="1"/>
  <c r="H21" i="1" s="1"/>
  <c r="D14" i="6"/>
  <c r="D15" i="6" s="1"/>
  <c r="D16" i="6" s="1"/>
  <c r="D18" i="6" s="1"/>
  <c r="E25" i="1" s="1"/>
  <c r="H25" i="1" s="1"/>
  <c r="D14" i="4"/>
  <c r="D15" i="4" s="1"/>
  <c r="D16" i="4" l="1"/>
  <c r="D18" i="4" s="1"/>
  <c r="E23" i="1" s="1"/>
  <c r="H23" i="1" s="1"/>
  <c r="D16" i="3"/>
  <c r="D18" i="3" s="1"/>
  <c r="E22" i="1" s="1"/>
  <c r="H22" i="1" s="1"/>
  <c r="G61" i="2" l="1"/>
  <c r="B17" i="1" l="1"/>
  <c r="F94" i="2"/>
  <c r="F93" i="2"/>
  <c r="F92" i="2"/>
  <c r="F91" i="2"/>
  <c r="A91" i="2"/>
  <c r="A92" i="2" s="1"/>
  <c r="A93" i="2" s="1"/>
  <c r="A94" i="2" s="1"/>
  <c r="F90" i="2"/>
  <c r="B88" i="2"/>
  <c r="G85" i="2"/>
  <c r="G84" i="2"/>
  <c r="G83" i="2"/>
  <c r="G82" i="2"/>
  <c r="A82" i="2"/>
  <c r="A83" i="2" s="1"/>
  <c r="A84" i="2" s="1"/>
  <c r="A85" i="2" s="1"/>
  <c r="G81" i="2"/>
  <c r="B79" i="2"/>
  <c r="E76" i="2"/>
  <c r="G76" i="2" s="1"/>
  <c r="E75" i="2"/>
  <c r="G75" i="2" s="1"/>
  <c r="E74" i="2"/>
  <c r="G74" i="2" s="1"/>
  <c r="E73" i="2"/>
  <c r="G73" i="2" s="1"/>
  <c r="E72" i="2"/>
  <c r="G72" i="2" s="1"/>
  <c r="A72" i="2"/>
  <c r="A73" i="2" s="1"/>
  <c r="A74" i="2" s="1"/>
  <c r="A75" i="2" s="1"/>
  <c r="A76" i="2" s="1"/>
  <c r="G65" i="2"/>
  <c r="G64" i="2"/>
  <c r="G63" i="2"/>
  <c r="G62" i="2"/>
  <c r="B58" i="2"/>
  <c r="G55" i="2"/>
  <c r="G54" i="2"/>
  <c r="G53" i="2"/>
  <c r="G52" i="2"/>
  <c r="A53" i="2"/>
  <c r="A54" i="2" s="1"/>
  <c r="A55" i="2" s="1"/>
  <c r="G51" i="2"/>
  <c r="G40" i="2"/>
  <c r="F40" i="2"/>
  <c r="G39" i="2"/>
  <c r="F39" i="2"/>
  <c r="G38" i="2"/>
  <c r="F38" i="2"/>
  <c r="G37" i="2"/>
  <c r="F37" i="2"/>
  <c r="G36" i="2"/>
  <c r="F36" i="2"/>
  <c r="B34" i="2"/>
  <c r="F30" i="2"/>
  <c r="F28" i="2"/>
  <c r="F27" i="2"/>
  <c r="A27" i="2"/>
  <c r="A28" i="2" s="1"/>
  <c r="A29" i="2" s="1"/>
  <c r="A30" i="2" s="1"/>
  <c r="F26" i="2"/>
  <c r="D17" i="1" l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C17" i="1"/>
  <c r="G60" i="2"/>
  <c r="F47" i="2"/>
  <c r="E47" i="2" s="1"/>
  <c r="G47" i="2" s="1"/>
  <c r="G71" i="2"/>
  <c r="G86" i="2"/>
  <c r="D11" i="2" s="1"/>
  <c r="G56" i="2"/>
  <c r="D9" i="2" s="1"/>
  <c r="F95" i="2"/>
  <c r="D12" i="2" s="1"/>
  <c r="D7" i="2" l="1"/>
  <c r="D8" i="2" s="1"/>
  <c r="G77" i="2"/>
  <c r="D10" i="2" s="1"/>
  <c r="D6" i="2"/>
  <c r="Y21" i="1" l="1"/>
  <c r="Y22" i="1"/>
  <c r="Y23" i="1"/>
  <c r="Y24" i="1"/>
  <c r="Y25" i="1"/>
  <c r="Y20" i="1"/>
  <c r="V28" i="1"/>
  <c r="S28" i="1"/>
  <c r="P28" i="1"/>
  <c r="M28" i="1"/>
  <c r="J28" i="1"/>
  <c r="D28" i="1"/>
  <c r="D17" i="8" s="1"/>
  <c r="D18" i="8" s="1"/>
  <c r="G28" i="1"/>
  <c r="F29" i="2" l="1"/>
  <c r="F31" i="2" s="1"/>
  <c r="D5" i="2" s="1"/>
  <c r="D13" i="2" s="1"/>
  <c r="Y28" i="1"/>
  <c r="D14" i="2" l="1"/>
  <c r="D15" i="2" s="1"/>
  <c r="D16" i="2" l="1"/>
  <c r="D18" i="2" s="1"/>
  <c r="E20" i="1" s="1"/>
  <c r="H20" i="1" s="1"/>
  <c r="F22" i="1"/>
  <c r="F25" i="1"/>
  <c r="F24" i="1"/>
  <c r="F21" i="1"/>
  <c r="F23" i="1"/>
  <c r="F20" i="1" l="1"/>
  <c r="F28" i="1" s="1"/>
  <c r="F29" i="1" s="1"/>
  <c r="I24" i="1"/>
  <c r="K24" i="1"/>
  <c r="K20" i="1"/>
  <c r="I20" i="1"/>
  <c r="I22" i="1"/>
  <c r="K22" i="1"/>
  <c r="K25" i="1"/>
  <c r="I25" i="1"/>
  <c r="I23" i="1"/>
  <c r="K23" i="1"/>
  <c r="K21" i="1"/>
  <c r="I21" i="1"/>
  <c r="I28" i="1" l="1"/>
  <c r="I29" i="1" s="1"/>
  <c r="N25" i="1"/>
  <c r="L25" i="1"/>
  <c r="L23" i="1"/>
  <c r="N23" i="1"/>
  <c r="N22" i="1"/>
  <c r="L22" i="1"/>
  <c r="N24" i="1"/>
  <c r="L24" i="1"/>
  <c r="N21" i="1"/>
  <c r="L21" i="1"/>
  <c r="N20" i="1"/>
  <c r="L20" i="1"/>
  <c r="L28" i="1" l="1"/>
  <c r="L29" i="1" s="1"/>
  <c r="Q20" i="1"/>
  <c r="O20" i="1"/>
  <c r="Q24" i="1"/>
  <c r="O24" i="1"/>
  <c r="Q21" i="1"/>
  <c r="O21" i="1"/>
  <c r="Q22" i="1"/>
  <c r="O22" i="1"/>
  <c r="Q25" i="1"/>
  <c r="O25" i="1"/>
  <c r="Q23" i="1"/>
  <c r="O23" i="1"/>
  <c r="R23" i="1" l="1"/>
  <c r="T23" i="1"/>
  <c r="O28" i="1"/>
  <c r="O29" i="1" s="1"/>
  <c r="R22" i="1"/>
  <c r="T22" i="1"/>
  <c r="T24" i="1"/>
  <c r="R24" i="1"/>
  <c r="T25" i="1"/>
  <c r="R25" i="1"/>
  <c r="T21" i="1"/>
  <c r="R21" i="1"/>
  <c r="T20" i="1"/>
  <c r="R20" i="1"/>
  <c r="W20" i="1" l="1"/>
  <c r="X20" i="1" s="1"/>
  <c r="U20" i="1"/>
  <c r="W21" i="1"/>
  <c r="X21" i="1" s="1"/>
  <c r="U21" i="1"/>
  <c r="U24" i="1"/>
  <c r="W24" i="1"/>
  <c r="X24" i="1" s="1"/>
  <c r="Z24" i="1" s="1"/>
  <c r="W23" i="1"/>
  <c r="X23" i="1" s="1"/>
  <c r="U23" i="1"/>
  <c r="W25" i="1"/>
  <c r="X25" i="1" s="1"/>
  <c r="U25" i="1"/>
  <c r="R28" i="1"/>
  <c r="R29" i="1" s="1"/>
  <c r="U22" i="1"/>
  <c r="W22" i="1"/>
  <c r="X22" i="1" s="1"/>
  <c r="Z23" i="1" l="1"/>
  <c r="Z21" i="1"/>
  <c r="U28" i="1"/>
  <c r="U29" i="1" s="1"/>
  <c r="Z22" i="1"/>
  <c r="Z25" i="1"/>
  <c r="X28" i="1"/>
  <c r="X29" i="1" s="1"/>
  <c r="Z20" i="1"/>
  <c r="Z28" i="1" l="1"/>
  <c r="Z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Ожаровский Александр Владимирович</author>
  </authors>
  <commentList>
    <comment ref="B5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если согласно матрицы ответственности затраты за исполнителем, в случае если затраты за заказчиком ячейки должны оставаться пустыми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2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если согласно матрицы ответственности затраты за исполнителем, в случае если затраты за заказчиком ячейки должны оставаться пустыми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Ожаровский Александр Владимирович</author>
  </authors>
  <commentList>
    <comment ref="B5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если согласно матрицы ответственности затраты за исполнителем, в случае если затраты за заказчиком ячейки должны оставаться пустыми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Ожаровский Александр Владимирович</author>
  </authors>
  <commentList>
    <comment ref="B51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если согласно матрицы ответственности затраты за исполнителем, в случае если затраты за заказчиком ячейки должны оставаться пустыми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2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если согласно матрицы ответственности затраты за исполнителем, в случае если затраты за заказчиком ячейки должны оставаться пустыми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Ожаровский Александр Владимирович</author>
  </authors>
  <commentList>
    <comment ref="B5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если согласно матрицы ответственности затраты за исполнителем, в случае если затраты за заказчиком ячейки должны оставаться пустыми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2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если согласно матрицы ответственности затраты за исполнителем, в случае если затраты за заказчиком ячейки должны оставаться пустыми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Ожаровский Александр Владимирович</author>
  </authors>
  <commentList>
    <comment ref="B51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если согласно матрицы ответственности затраты за исполнителем, в случае если затраты за заказчиком ячейки должны оставаться пустыми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2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если согласно матрицы ответственности затраты за исполнителем, в случае если затраты за заказчиком ячейки должны оставаться пустыми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Ожаровский Александр Владимирович</author>
  </authors>
  <commentList>
    <comment ref="B51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если согласно матрицы ответственности затраты за исполнителем, в случае если затраты за заказчиком ячейки должны оставаться пустыми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2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если согласно матрицы ответственности затраты за исполнителем, в случае если затраты за заказчиком ячейки должны оставаться пустыми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Ожаровский Александр Владимирович</author>
  </authors>
  <commentList>
    <comment ref="B51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если согласно матрицы ответственности затраты за исполнителем, в случае если затраты за заказчиком ячейки должны оставаться пустыми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2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если согласно матрицы ответственности затраты за исполнителем, в случае если затраты за заказчиком ячейки должны оставаться пустыми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<sst xmlns="http://schemas.openxmlformats.org/spreadsheetml/2006/main" count="902" uniqueCount="139">
  <si>
    <t>Актив</t>
  </si>
  <si>
    <t>Гарантированный объём услуг</t>
  </si>
  <si>
    <t>Негарантированный объём услуг</t>
  </si>
  <si>
    <t>ВСЕГО</t>
  </si>
  <si>
    <t>ГС-2000</t>
  </si>
  <si>
    <t>TAML</t>
  </si>
  <si>
    <t>МЗС</t>
  </si>
  <si>
    <t>ННС</t>
  </si>
  <si>
    <t>ГС/ННС</t>
  </si>
  <si>
    <t>Тип скважины</t>
  </si>
  <si>
    <t>Кол-во суток</t>
  </si>
  <si>
    <t>Итого затрат, руб</t>
  </si>
  <si>
    <t>Всего затрат, руб</t>
  </si>
  <si>
    <t xml:space="preserve">Расчет стоимости на оказание услуг </t>
  </si>
  <si>
    <t>№ п/п</t>
  </si>
  <si>
    <t>Наименование показателей</t>
  </si>
  <si>
    <t>%</t>
  </si>
  <si>
    <t>Примечания</t>
  </si>
  <si>
    <t>1.</t>
  </si>
  <si>
    <t>Материальные расходы</t>
  </si>
  <si>
    <t>2.</t>
  </si>
  <si>
    <t>Расходы на оплату труда в соответствии с принятыми в организации формами и системами оплаты труда</t>
  </si>
  <si>
    <t>2.1.</t>
  </si>
  <si>
    <t xml:space="preserve">Расходы на оплату труда работников, непосредственно участвующих в создании продукции </t>
  </si>
  <si>
    <t>2.2</t>
  </si>
  <si>
    <t xml:space="preserve">Страховые взносы и страховые от НС </t>
  </si>
  <si>
    <t>2.3</t>
  </si>
  <si>
    <t>Прочие расходы на персонал</t>
  </si>
  <si>
    <t>3.</t>
  </si>
  <si>
    <t>Имущественные расходы (амортизация/аренда/лизинг)</t>
  </si>
  <si>
    <t>4.</t>
  </si>
  <si>
    <t>Транспортные затраты</t>
  </si>
  <si>
    <t>5.</t>
  </si>
  <si>
    <t xml:space="preserve">Прочие услуги и расходы </t>
  </si>
  <si>
    <t>7.</t>
  </si>
  <si>
    <t xml:space="preserve">Расходы, связанные с производством и реализацией работ (услуг), </t>
  </si>
  <si>
    <t>8.</t>
  </si>
  <si>
    <t>Накладные расходы  %</t>
  </si>
  <si>
    <t>9.</t>
  </si>
  <si>
    <t xml:space="preserve">Прибыль  % </t>
  </si>
  <si>
    <t>10.</t>
  </si>
  <si>
    <t>Итого общая стоимость</t>
  </si>
  <si>
    <t>11.</t>
  </si>
  <si>
    <r>
      <t>Объём работ (услуг), за период
(</t>
    </r>
    <r>
      <rPr>
        <sz val="10"/>
        <color theme="1"/>
        <rFont val="Arial"/>
        <family val="2"/>
        <charset val="204"/>
      </rPr>
      <t>указать количество соглсно ТЗ)</t>
    </r>
  </si>
  <si>
    <t>12.</t>
  </si>
  <si>
    <t>Расценка, руб. без НДС за единицу измерения (п.10 / п. 11.)</t>
  </si>
  <si>
    <t>1. Материальные расходы</t>
  </si>
  <si>
    <t>Наименование материальных расходов (с указанием типа, марки, модели)</t>
  </si>
  <si>
    <t>Ед. изм.</t>
  </si>
  <si>
    <t>Количество, ед. изм.</t>
  </si>
  <si>
    <t>Стоимость, руб. без НДС</t>
  </si>
  <si>
    <t>За единицу материалов</t>
  </si>
  <si>
    <t>Всего</t>
  </si>
  <si>
    <t>ИТОГО</t>
  </si>
  <si>
    <t>Наименование должностей, профессий, категорий работников</t>
  </si>
  <si>
    <t>Кол-во работников (чел)</t>
  </si>
  <si>
    <t>Баланс рабочего времени по должности на 1 чел., (час)</t>
  </si>
  <si>
    <t xml:space="preserve">Часовая тарифная ставка с учетом всех видов начислений (с РК,СН) , руб./час </t>
  </si>
  <si>
    <t>Расходы на оплату труда всего, руб.</t>
  </si>
  <si>
    <t>Ср.ЗП(тыс.руб)
(справочно)</t>
  </si>
  <si>
    <t>Наименование затрат</t>
  </si>
  <si>
    <t xml:space="preserve">Количество </t>
  </si>
  <si>
    <t>Количество работников, чел.</t>
  </si>
  <si>
    <t>Расценка, руб.без НДС</t>
  </si>
  <si>
    <t>Стоимость в течение Договора, руб.без НДС</t>
  </si>
  <si>
    <t>Наименование оборудования</t>
  </si>
  <si>
    <t>Кол-во по позиции, (ед.)</t>
  </si>
  <si>
    <t>Первоначальная стоимость на 1ед. ОС, руб.без НДС</t>
  </si>
  <si>
    <t>Срок полезного использования, дней</t>
  </si>
  <si>
    <t>Кол-во дней эксплуатации на проекте Заказчика</t>
  </si>
  <si>
    <t>Амортизационные отчисления на проект, руб. без НДС</t>
  </si>
  <si>
    <t>Амортизация</t>
  </si>
  <si>
    <t>Стоимость аренды/лизинг в месяц на 1 ед</t>
  </si>
  <si>
    <t>Стоимость в день</t>
  </si>
  <si>
    <t>Аренда/лизинг всего на проект, руб. без НДС</t>
  </si>
  <si>
    <t>Аренда / лизинг</t>
  </si>
  <si>
    <t>Наименование транспорта/спецтехники</t>
  </si>
  <si>
    <t>Маршрут</t>
  </si>
  <si>
    <t>Количество ед.</t>
  </si>
  <si>
    <t>Тариф за час, руб. без НДС за ед. изм.</t>
  </si>
  <si>
    <t xml:space="preserve">Колчисестов час. на проекте Заказчика </t>
  </si>
  <si>
    <t>Транспортные затраты на проект, руб. без НДС</t>
  </si>
  <si>
    <t>Наименование вида работ/услуг
(набор услуг уточняется под условия ТЗ с учетом матрицы распределения ответственности)</t>
  </si>
  <si>
    <t>Кол-во, ед. изм.</t>
  </si>
  <si>
    <t>Расценка, руб. без НДС за ед. изм.</t>
  </si>
  <si>
    <t>Стоимость за проект, руб. без НДС</t>
  </si>
  <si>
    <t>Краткое содержание выполняемых работ /Указать функциональное предназначение и наименование субподрядной организации</t>
  </si>
  <si>
    <t>Примечание: при необходимости добавить нужное количество строк в расшифровках статей затрат</t>
  </si>
  <si>
    <t>Руководитель участника процедуры закупки________________________________________&lt;И.О.ФАМИЛИЯ&gt;</t>
  </si>
  <si>
    <t>(или уполномоченный представитель)</t>
  </si>
  <si>
    <t>Коэф.индексации</t>
  </si>
  <si>
    <t>руб.</t>
  </si>
  <si>
    <t>Итого с НДС</t>
  </si>
  <si>
    <t>Итого без НДС</t>
  </si>
  <si>
    <t>Затрат на 2024г. всего, руб.</t>
  </si>
  <si>
    <t xml:space="preserve">Номер/наименование лота: </t>
  </si>
  <si>
    <t xml:space="preserve">Наименование Заказчика: </t>
  </si>
  <si>
    <t>Место оказания услуг:</t>
  </si>
  <si>
    <t>Период оказания услуг:</t>
  </si>
  <si>
    <t>Индивидуальный реестровый номер процедуры (ИРНП) _____________________________________</t>
  </si>
  <si>
    <t>(МП)</t>
  </si>
  <si>
    <t xml:space="preserve">Ценовое предложение </t>
  </si>
  <si>
    <t>Стоимость за ед., руб без НДС</t>
  </si>
  <si>
    <t>Все скважины</t>
  </si>
  <si>
    <t>Главный специалист-руководитель направления по геологическому
сопровождению бурения</t>
  </si>
  <si>
    <t>Главный специалист по геонавигации</t>
  </si>
  <si>
    <t>Руководитель направления по петрофизике</t>
  </si>
  <si>
    <t>Специалист-руководитель направления по технологическому сопровождению
бурения</t>
  </si>
  <si>
    <t>Главный специалист по технологическому сопровождению бурения</t>
  </si>
  <si>
    <t>Главный специалист по технологическому сопровождению
бурения</t>
  </si>
  <si>
    <t>Персональный компьютер</t>
  </si>
  <si>
    <t>Стол</t>
  </si>
  <si>
    <t>Кресло</t>
  </si>
  <si>
    <t>Тумба</t>
  </si>
  <si>
    <t>Шкаф</t>
  </si>
  <si>
    <t>Содержание офиса</t>
  </si>
  <si>
    <t>м3/чел</t>
  </si>
  <si>
    <t>Командировочные расходы</t>
  </si>
  <si>
    <t>Ед.</t>
  </si>
  <si>
    <t>Всего скважин</t>
  </si>
  <si>
    <t>ПО Petrel</t>
  </si>
  <si>
    <t>ПО GeosteeringOffice</t>
  </si>
  <si>
    <t>ПО Геопоиск</t>
  </si>
  <si>
    <t>ПО LandMark</t>
  </si>
  <si>
    <t>Дополнительные работы:</t>
  </si>
  <si>
    <t>Петрофизическая интерпретация финального материала по скважине (п.6.13.3 ТЗ)</t>
  </si>
  <si>
    <t>скважина</t>
  </si>
  <si>
    <t>Единица измерения</t>
  </si>
  <si>
    <t>сут.</t>
  </si>
  <si>
    <t>Руководитель ________________________________________&lt;                                                                        &gt;</t>
  </si>
  <si>
    <t>с xx.xx.2025 по xx.xx.xxxx г.</t>
  </si>
  <si>
    <t>указать ЛУ / м/р</t>
  </si>
  <si>
    <t>ООО "КанБайкал"</t>
  </si>
  <si>
    <t>____________/  "Дистанционная инженерно-технологическая оптимизация бурения в режиме реального времени; геонавигация; сбор, передача и визуализация данных с объектов бурения"</t>
  </si>
  <si>
    <t>Лицензионный участок 1</t>
  </si>
  <si>
    <t>Лицензионный участок 2</t>
  </si>
  <si>
    <t>Лицензионный участок 4</t>
  </si>
  <si>
    <t>Лицензионный участок 3</t>
  </si>
  <si>
    <t>Приложение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</si>
</sst>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р_._-;\-* #,##0.00_р_._-;_-* &quot;-&quot;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sz val="18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i/>
      <sz val="12"/>
      <color rgb="FF0000CC"/>
      <name val="Arial"/>
      <family val="2"/>
      <charset val="204"/>
    </font>
    <font>
      <b/>
      <i/>
      <sz val="10"/>
      <color rgb="FF0000CC"/>
      <name val="Arial"/>
      <family val="2"/>
      <charset val="204"/>
    </font>
    <font>
      <b/>
      <i/>
      <sz val="12"/>
      <color theme="4" tint="-0.249977111117893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4" tint="-0.499984740745262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rgb="FF0070C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7" fillId="0" borderId="0"/>
    <xf numFmtId="9" fontId="7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2" fillId="0" borderId="0"/>
    <xf numFmtId="165" fontId="7" fillId="0" borderId="0" applyFont="0" applyFill="0" applyBorder="0" applyAlignment="0" applyProtection="0"/>
  </cellStyleXfs>
  <cellXfs count="258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8" fillId="0" borderId="0" xfId="1" applyFont="1" applyAlignment="1" applyProtection="1">
      <protection locked="0"/>
    </xf>
    <xf numFmtId="0" fontId="5" fillId="0" borderId="0" xfId="1" applyFont="1" applyProtection="1">
      <protection locked="0"/>
    </xf>
    <xf numFmtId="0" fontId="2" fillId="0" borderId="0" xfId="1" applyFont="1" applyAlignment="1" applyProtection="1">
      <alignment wrapText="1"/>
      <protection locked="0"/>
    </xf>
    <xf numFmtId="0" fontId="9" fillId="0" borderId="0" xfId="1" applyFont="1" applyProtection="1">
      <protection locked="0"/>
    </xf>
    <xf numFmtId="0" fontId="5" fillId="0" borderId="0" xfId="1" applyFont="1" applyFill="1" applyProtection="1">
      <protection locked="0"/>
    </xf>
    <xf numFmtId="0" fontId="10" fillId="0" borderId="0" xfId="1" applyFont="1" applyBorder="1" applyAlignment="1" applyProtection="1">
      <alignment vertical="center" wrapText="1"/>
      <protection locked="0"/>
    </xf>
    <xf numFmtId="0" fontId="11" fillId="0" borderId="0" xfId="1" applyFont="1" applyBorder="1" applyAlignment="1" applyProtection="1">
      <alignment vertical="center" wrapText="1"/>
      <protection locked="0"/>
    </xf>
    <xf numFmtId="0" fontId="13" fillId="2" borderId="9" xfId="1" applyFont="1" applyFill="1" applyBorder="1" applyAlignment="1" applyProtection="1">
      <alignment horizontal="center" vertical="center" wrapText="1"/>
      <protection locked="0"/>
    </xf>
    <xf numFmtId="0" fontId="13" fillId="2" borderId="10" xfId="1" applyFont="1" applyFill="1" applyBorder="1" applyAlignment="1" applyProtection="1">
      <alignment horizontal="center" vertical="center"/>
      <protection locked="0"/>
    </xf>
    <xf numFmtId="0" fontId="13" fillId="2" borderId="10" xfId="1" applyFont="1" applyFill="1" applyBorder="1" applyAlignment="1" applyProtection="1">
      <alignment horizontal="center" vertical="center" wrapText="1"/>
      <protection locked="0"/>
    </xf>
    <xf numFmtId="0" fontId="13" fillId="2" borderId="11" xfId="1" applyFont="1" applyFill="1" applyBorder="1" applyAlignment="1" applyProtection="1">
      <alignment horizontal="center" vertical="center" wrapText="1"/>
      <protection locked="0"/>
    </xf>
    <xf numFmtId="0" fontId="3" fillId="0" borderId="12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vertical="center" wrapText="1"/>
      <protection locked="0"/>
    </xf>
    <xf numFmtId="0" fontId="5" fillId="0" borderId="4" xfId="1" applyFont="1" applyFill="1" applyBorder="1" applyProtection="1">
      <protection locked="0"/>
    </xf>
    <xf numFmtId="4" fontId="3" fillId="0" borderId="4" xfId="1" applyNumberFormat="1" applyFont="1" applyFill="1" applyBorder="1" applyAlignment="1" applyProtection="1">
      <alignment horizontal="center" vertical="center"/>
    </xf>
    <xf numFmtId="0" fontId="14" fillId="0" borderId="13" xfId="1" applyFont="1" applyFill="1" applyBorder="1" applyAlignment="1" applyProtection="1">
      <alignment horizontal="center" vertical="center"/>
      <protection locked="0"/>
    </xf>
    <xf numFmtId="49" fontId="3" fillId="0" borderId="12" xfId="1" applyNumberFormat="1" applyFont="1" applyFill="1" applyBorder="1" applyAlignment="1" applyProtection="1">
      <alignment horizontal="center" vertical="center"/>
      <protection locked="0"/>
    </xf>
    <xf numFmtId="4" fontId="3" fillId="0" borderId="4" xfId="1" applyNumberFormat="1" applyFont="1" applyFill="1" applyBorder="1" applyAlignment="1" applyProtection="1">
      <alignment horizontal="center" vertical="center" wrapText="1"/>
    </xf>
    <xf numFmtId="49" fontId="5" fillId="0" borderId="12" xfId="1" applyNumberFormat="1" applyFont="1" applyFill="1" applyBorder="1" applyAlignment="1" applyProtection="1">
      <alignment horizontal="center" vertical="center"/>
      <protection locked="0"/>
    </xf>
    <xf numFmtId="0" fontId="5" fillId="0" borderId="4" xfId="1" applyFont="1" applyFill="1" applyBorder="1" applyAlignment="1" applyProtection="1">
      <alignment horizontal="left" vertical="center" wrapText="1" indent="1"/>
      <protection locked="0"/>
    </xf>
    <xf numFmtId="4" fontId="5" fillId="0" borderId="4" xfId="1" applyNumberFormat="1" applyFont="1" applyFill="1" applyBorder="1" applyAlignment="1" applyProtection="1">
      <alignment horizontal="center" vertical="center" wrapText="1"/>
    </xf>
    <xf numFmtId="10" fontId="5" fillId="3" borderId="4" xfId="1" applyNumberFormat="1" applyFont="1" applyFill="1" applyBorder="1" applyProtection="1">
      <protection locked="0"/>
    </xf>
    <xf numFmtId="10" fontId="14" fillId="0" borderId="13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4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vertical="center" wrapText="1"/>
      <protection locked="0"/>
    </xf>
    <xf numFmtId="0" fontId="5" fillId="2" borderId="15" xfId="1" applyFont="1" applyFill="1" applyBorder="1" applyProtection="1">
      <protection locked="0"/>
    </xf>
    <xf numFmtId="4" fontId="13" fillId="2" borderId="15" xfId="1" applyNumberFormat="1" applyFont="1" applyFill="1" applyBorder="1" applyAlignment="1" applyProtection="1">
      <alignment horizontal="center" vertical="center" wrapText="1"/>
    </xf>
    <xf numFmtId="4" fontId="13" fillId="2" borderId="16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1" applyNumberFormat="1" applyFont="1" applyProtection="1">
      <protection locked="0"/>
    </xf>
    <xf numFmtId="0" fontId="3" fillId="0" borderId="12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vertical="center" wrapText="1"/>
      <protection locked="0"/>
    </xf>
    <xf numFmtId="10" fontId="15" fillId="0" borderId="13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13" xfId="1" applyFont="1" applyFill="1" applyBorder="1" applyAlignment="1" applyProtection="1">
      <alignment horizontal="left" vertical="center"/>
      <protection locked="0"/>
    </xf>
    <xf numFmtId="4" fontId="16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14" xfId="1" applyFont="1" applyFill="1" applyBorder="1" applyAlignment="1" applyProtection="1">
      <alignment horizontal="center" vertical="center"/>
      <protection locked="0"/>
    </xf>
    <xf numFmtId="0" fontId="3" fillId="4" borderId="15" xfId="1" applyFont="1" applyFill="1" applyBorder="1" applyAlignment="1" applyProtection="1">
      <alignment vertical="center" wrapText="1"/>
      <protection locked="0"/>
    </xf>
    <xf numFmtId="0" fontId="5" fillId="4" borderId="15" xfId="1" applyFont="1" applyFill="1" applyBorder="1" applyProtection="1">
      <protection locked="0"/>
    </xf>
    <xf numFmtId="4" fontId="13" fillId="4" borderId="15" xfId="1" applyNumberFormat="1" applyFont="1" applyFill="1" applyBorder="1" applyAlignment="1" applyProtection="1">
      <alignment horizontal="center" vertical="center" wrapText="1"/>
    </xf>
    <xf numFmtId="4" fontId="13" fillId="4" borderId="1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Border="1" applyProtection="1">
      <protection locked="0"/>
    </xf>
    <xf numFmtId="0" fontId="17" fillId="0" borderId="0" xfId="1" applyFont="1" applyProtection="1"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13" xfId="1" applyFont="1" applyFill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 applyProtection="1">
      <alignment horizontal="center"/>
      <protection locked="0"/>
    </xf>
    <xf numFmtId="0" fontId="18" fillId="0" borderId="4" xfId="1" applyFont="1" applyFill="1" applyBorder="1" applyAlignment="1" applyProtection="1">
      <alignment horizontal="left" vertical="center" wrapText="1" indent="2"/>
      <protection locked="0"/>
    </xf>
    <xf numFmtId="164" fontId="5" fillId="0" borderId="4" xfId="3" applyNumberFormat="1" applyFont="1" applyFill="1" applyBorder="1" applyAlignment="1" applyProtection="1">
      <alignment horizontal="center" wrapText="1"/>
      <protection locked="0"/>
    </xf>
    <xf numFmtId="164" fontId="5" fillId="0" borderId="4" xfId="3" applyNumberFormat="1" applyFont="1" applyFill="1" applyBorder="1" applyProtection="1"/>
    <xf numFmtId="164" fontId="5" fillId="0" borderId="4" xfId="3" applyNumberFormat="1" applyFont="1" applyFill="1" applyBorder="1" applyProtection="1">
      <protection locked="0"/>
    </xf>
    <xf numFmtId="164" fontId="5" fillId="0" borderId="13" xfId="3" applyNumberFormat="1" applyFont="1" applyFill="1" applyBorder="1" applyProtection="1"/>
    <xf numFmtId="164" fontId="3" fillId="0" borderId="15" xfId="3" applyNumberFormat="1" applyFont="1" applyBorder="1" applyProtection="1">
      <protection locked="0"/>
    </xf>
    <xf numFmtId="164" fontId="3" fillId="0" borderId="15" xfId="3" applyNumberFormat="1" applyFont="1" applyBorder="1" applyProtection="1"/>
    <xf numFmtId="164" fontId="3" fillId="0" borderId="16" xfId="3" applyNumberFormat="1" applyFont="1" applyBorder="1" applyProtection="1"/>
    <xf numFmtId="0" fontId="3" fillId="0" borderId="0" xfId="3" applyFont="1" applyBorder="1" applyProtection="1">
      <protection locked="0"/>
    </xf>
    <xf numFmtId="4" fontId="3" fillId="0" borderId="0" xfId="3" applyNumberFormat="1" applyFont="1" applyBorder="1" applyProtection="1">
      <protection locked="0"/>
    </xf>
    <xf numFmtId="4" fontId="3" fillId="0" borderId="0" xfId="3" applyNumberFormat="1" applyFont="1" applyBorder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5" fillId="2" borderId="9" xfId="1" applyFont="1" applyFill="1" applyBorder="1" applyAlignment="1" applyProtection="1">
      <alignment vertical="center" wrapText="1"/>
      <protection locked="0"/>
    </xf>
    <xf numFmtId="0" fontId="5" fillId="2" borderId="10" xfId="1" applyFont="1" applyFill="1" applyBorder="1" applyAlignment="1" applyProtection="1">
      <alignment vertical="center" wrapText="1"/>
      <protection locked="0"/>
    </xf>
    <xf numFmtId="0" fontId="5" fillId="2" borderId="10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center" vertical="center" wrapText="1"/>
    </xf>
    <xf numFmtId="0" fontId="14" fillId="2" borderId="11" xfId="1" applyFont="1" applyFill="1" applyBorder="1" applyAlignment="1" applyProtection="1">
      <alignment horizontal="center" vertical="center" wrapText="1"/>
    </xf>
    <xf numFmtId="164" fontId="5" fillId="0" borderId="4" xfId="1" applyNumberFormat="1" applyFont="1" applyFill="1" applyBorder="1" applyProtection="1">
      <protection locked="0"/>
    </xf>
    <xf numFmtId="164" fontId="5" fillId="0" borderId="13" xfId="1" applyNumberFormat="1" applyFont="1" applyBorder="1" applyProtection="1"/>
    <xf numFmtId="164" fontId="14" fillId="0" borderId="13" xfId="1" applyNumberFormat="1" applyFont="1" applyBorder="1" applyProtection="1"/>
    <xf numFmtId="0" fontId="3" fillId="0" borderId="14" xfId="1" applyFont="1" applyBorder="1" applyAlignment="1" applyProtection="1">
      <alignment horizontal="left"/>
      <protection locked="0"/>
    </xf>
    <xf numFmtId="0" fontId="3" fillId="0" borderId="15" xfId="1" applyFont="1" applyBorder="1" applyAlignment="1" applyProtection="1">
      <alignment horizontal="left"/>
      <protection locked="0"/>
    </xf>
    <xf numFmtId="164" fontId="5" fillId="0" borderId="15" xfId="4" applyNumberFormat="1" applyFont="1" applyFill="1" applyBorder="1" applyAlignment="1" applyProtection="1">
      <alignment horizontal="center"/>
    </xf>
    <xf numFmtId="164" fontId="5" fillId="0" borderId="15" xfId="4" applyNumberFormat="1" applyFont="1" applyBorder="1" applyAlignment="1" applyProtection="1">
      <alignment horizontal="center"/>
    </xf>
    <xf numFmtId="164" fontId="14" fillId="0" borderId="23" xfId="4" applyNumberFormat="1" applyFont="1" applyBorder="1" applyAlignment="1" applyProtection="1">
      <alignment horizontal="center"/>
    </xf>
    <xf numFmtId="164" fontId="3" fillId="0" borderId="16" xfId="1" applyNumberFormat="1" applyFont="1" applyBorder="1" applyAlignment="1" applyProtection="1">
      <alignment horizontal="center"/>
    </xf>
    <xf numFmtId="164" fontId="19" fillId="0" borderId="16" xfId="1" applyNumberFormat="1" applyFont="1" applyBorder="1" applyAlignment="1" applyProtection="1">
      <alignment horizontal="center"/>
    </xf>
    <xf numFmtId="0" fontId="20" fillId="0" borderId="0" xfId="1" applyFont="1" applyProtection="1">
      <protection locked="0"/>
    </xf>
    <xf numFmtId="0" fontId="15" fillId="2" borderId="9" xfId="1" applyFont="1" applyFill="1" applyBorder="1" applyAlignment="1" applyProtection="1">
      <alignment horizontal="center" vertical="center"/>
      <protection locked="0"/>
    </xf>
    <xf numFmtId="0" fontId="15" fillId="2" borderId="10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15" fillId="2" borderId="18" xfId="1" applyFont="1" applyFill="1" applyBorder="1" applyAlignment="1" applyProtection="1">
      <alignment horizontal="center" vertical="center" wrapText="1"/>
      <protection locked="0"/>
    </xf>
    <xf numFmtId="0" fontId="15" fillId="2" borderId="11" xfId="1" applyFont="1" applyFill="1" applyBorder="1" applyAlignment="1" applyProtection="1">
      <alignment horizontal="center" vertical="center" wrapText="1"/>
      <protection locked="0"/>
    </xf>
    <xf numFmtId="0" fontId="15" fillId="0" borderId="4" xfId="1" applyFont="1" applyFill="1" applyBorder="1" applyAlignment="1" applyProtection="1">
      <alignment horizontal="left" vertical="center"/>
      <protection locked="0"/>
    </xf>
    <xf numFmtId="164" fontId="5" fillId="0" borderId="24" xfId="3" applyNumberFormat="1" applyFont="1" applyBorder="1" applyAlignment="1" applyProtection="1">
      <alignment horizontal="center"/>
      <protection locked="0"/>
    </xf>
    <xf numFmtId="0" fontId="15" fillId="0" borderId="20" xfId="1" applyFont="1" applyFill="1" applyBorder="1" applyAlignment="1" applyProtection="1">
      <alignment horizontal="left" vertical="center"/>
      <protection locked="0"/>
    </xf>
    <xf numFmtId="164" fontId="3" fillId="0" borderId="15" xfId="4" applyNumberFormat="1" applyFont="1" applyFill="1" applyBorder="1" applyAlignment="1" applyProtection="1">
      <alignment horizontal="center"/>
    </xf>
    <xf numFmtId="164" fontId="3" fillId="0" borderId="15" xfId="4" applyNumberFormat="1" applyFont="1" applyBorder="1" applyAlignment="1" applyProtection="1">
      <alignment horizontal="center"/>
    </xf>
    <xf numFmtId="164" fontId="19" fillId="0" borderId="23" xfId="4" applyNumberFormat="1" applyFont="1" applyBorder="1" applyAlignment="1" applyProtection="1">
      <alignment horizontal="center"/>
    </xf>
    <xf numFmtId="164" fontId="3" fillId="0" borderId="1" xfId="3" applyNumberFormat="1" applyFont="1" applyBorder="1" applyAlignment="1" applyProtection="1">
      <alignment horizontal="center"/>
      <protection locked="0"/>
    </xf>
    <xf numFmtId="0" fontId="3" fillId="0" borderId="0" xfId="1" applyFont="1" applyProtection="1">
      <protection locked="0"/>
    </xf>
    <xf numFmtId="0" fontId="3" fillId="0" borderId="0" xfId="1" applyFont="1" applyFill="1" applyProtection="1">
      <protection locked="0"/>
    </xf>
    <xf numFmtId="49" fontId="5" fillId="5" borderId="12" xfId="1" applyNumberFormat="1" applyFont="1" applyFill="1" applyBorder="1" applyAlignment="1" applyProtection="1">
      <alignment horizontal="center" vertical="center"/>
      <protection locked="0"/>
    </xf>
    <xf numFmtId="0" fontId="5" fillId="5" borderId="4" xfId="1" applyFont="1" applyFill="1" applyBorder="1" applyAlignment="1" applyProtection="1">
      <alignment horizontal="left" vertical="center" wrapText="1" indent="1"/>
      <protection locked="0"/>
    </xf>
    <xf numFmtId="0" fontId="3" fillId="5" borderId="20" xfId="1" applyFont="1" applyFill="1" applyBorder="1" applyAlignment="1" applyProtection="1">
      <alignment vertical="center" wrapText="1"/>
      <protection locked="0"/>
    </xf>
    <xf numFmtId="0" fontId="21" fillId="5" borderId="8" xfId="1" applyFont="1" applyFill="1" applyBorder="1" applyAlignment="1" applyProtection="1">
      <alignment horizontal="center" vertical="center" wrapText="1"/>
      <protection locked="0"/>
    </xf>
    <xf numFmtId="164" fontId="21" fillId="5" borderId="25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12" xfId="1" applyFont="1" applyFill="1" applyBorder="1" applyAlignment="1" applyProtection="1">
      <alignment horizontal="center" vertical="center"/>
      <protection locked="0"/>
    </xf>
    <xf numFmtId="0" fontId="5" fillId="0" borderId="4" xfId="1" applyFont="1" applyFill="1" applyBorder="1" applyAlignment="1" applyProtection="1">
      <alignment vertical="center" wrapText="1"/>
      <protection locked="0"/>
    </xf>
    <xf numFmtId="164" fontId="5" fillId="0" borderId="4" xfId="1" applyNumberFormat="1" applyFont="1" applyFill="1" applyBorder="1" applyAlignment="1" applyProtection="1">
      <alignment vertical="center"/>
      <protection locked="0"/>
    </xf>
    <xf numFmtId="164" fontId="15" fillId="0" borderId="5" xfId="5" applyNumberFormat="1" applyFont="1" applyFill="1" applyBorder="1" applyAlignment="1" applyProtection="1">
      <alignment horizontal="center" vertical="center"/>
      <protection locked="0"/>
    </xf>
    <xf numFmtId="164" fontId="15" fillId="0" borderId="5" xfId="5" applyNumberFormat="1" applyFont="1" applyFill="1" applyBorder="1" applyAlignment="1" applyProtection="1">
      <alignment vertical="center"/>
      <protection locked="0"/>
    </xf>
    <xf numFmtId="164" fontId="15" fillId="0" borderId="13" xfId="6" applyNumberFormat="1" applyFont="1" applyFill="1" applyBorder="1" applyAlignment="1" applyProtection="1">
      <alignment vertical="center"/>
    </xf>
    <xf numFmtId="0" fontId="15" fillId="5" borderId="12" xfId="1" applyFont="1" applyFill="1" applyBorder="1" applyAlignment="1" applyProtection="1">
      <alignment horizontal="center" vertical="center"/>
      <protection locked="0"/>
    </xf>
    <xf numFmtId="164" fontId="5" fillId="5" borderId="4" xfId="1" applyNumberFormat="1" applyFont="1" applyFill="1" applyBorder="1" applyAlignment="1" applyProtection="1">
      <alignment vertical="center"/>
      <protection locked="0"/>
    </xf>
    <xf numFmtId="164" fontId="15" fillId="5" borderId="5" xfId="5" applyNumberFormat="1" applyFont="1" applyFill="1" applyBorder="1" applyAlignment="1" applyProtection="1">
      <alignment horizontal="center" vertical="center"/>
      <protection locked="0"/>
    </xf>
    <xf numFmtId="164" fontId="15" fillId="5" borderId="5" xfId="5" applyNumberFormat="1" applyFont="1" applyFill="1" applyBorder="1" applyAlignment="1" applyProtection="1">
      <alignment vertical="center"/>
      <protection locked="0"/>
    </xf>
    <xf numFmtId="0" fontId="21" fillId="0" borderId="21" xfId="1" applyFont="1" applyBorder="1" applyAlignment="1" applyProtection="1">
      <alignment horizontal="center" vertical="center"/>
      <protection locked="0"/>
    </xf>
    <xf numFmtId="0" fontId="21" fillId="0" borderId="26" xfId="1" applyFont="1" applyBorder="1" applyAlignment="1" applyProtection="1">
      <alignment horizontal="center" vertical="center"/>
      <protection locked="0"/>
    </xf>
    <xf numFmtId="164" fontId="21" fillId="0" borderId="23" xfId="1" applyNumberFormat="1" applyFont="1" applyBorder="1" applyAlignment="1" applyProtection="1">
      <alignment horizontal="center" vertical="center"/>
      <protection locked="0"/>
    </xf>
    <xf numFmtId="164" fontId="21" fillId="0" borderId="16" xfId="6" applyNumberFormat="1" applyFont="1" applyBorder="1" applyAlignment="1" applyProtection="1">
      <alignment horizontal="center" vertical="center"/>
    </xf>
    <xf numFmtId="0" fontId="5" fillId="2" borderId="27" xfId="1" applyFont="1" applyFill="1" applyBorder="1" applyAlignment="1" applyProtection="1">
      <alignment horizontal="center" vertical="center" wrapText="1"/>
      <protection locked="0"/>
    </xf>
    <xf numFmtId="0" fontId="23" fillId="2" borderId="10" xfId="1" applyFont="1" applyFill="1" applyBorder="1" applyAlignment="1" applyProtection="1">
      <alignment horizontal="center" vertical="center" wrapText="1" shrinkToFit="1"/>
      <protection locked="0"/>
    </xf>
    <xf numFmtId="0" fontId="5" fillId="2" borderId="17" xfId="1" applyFont="1" applyFill="1" applyBorder="1" applyAlignment="1" applyProtection="1">
      <alignment horizontal="center" vertical="center" wrapText="1"/>
      <protection locked="0"/>
    </xf>
    <xf numFmtId="0" fontId="5" fillId="2" borderId="28" xfId="1" applyFont="1" applyFill="1" applyBorder="1" applyAlignment="1" applyProtection="1">
      <alignment horizontal="center" vertical="center" wrapText="1"/>
      <protection locked="0"/>
    </xf>
    <xf numFmtId="164" fontId="3" fillId="0" borderId="15" xfId="1" applyNumberFormat="1" applyFont="1" applyBorder="1" applyProtection="1">
      <protection locked="0"/>
    </xf>
    <xf numFmtId="164" fontId="3" fillId="0" borderId="16" xfId="1" applyNumberFormat="1" applyFont="1" applyBorder="1" applyProtection="1"/>
    <xf numFmtId="0" fontId="3" fillId="0" borderId="0" xfId="1" applyFont="1" applyBorder="1" applyAlignment="1" applyProtection="1">
      <alignment horizontal="left"/>
      <protection locked="0"/>
    </xf>
    <xf numFmtId="0" fontId="5" fillId="0" borderId="0" xfId="1" applyFont="1" applyBorder="1" applyProtection="1">
      <protection locked="0"/>
    </xf>
    <xf numFmtId="164" fontId="5" fillId="0" borderId="0" xfId="1" applyNumberFormat="1" applyFont="1" applyBorder="1" applyProtection="1">
      <protection locked="0"/>
    </xf>
    <xf numFmtId="164" fontId="3" fillId="0" borderId="0" xfId="1" applyNumberFormat="1" applyFont="1" applyBorder="1" applyAlignment="1" applyProtection="1">
      <alignment horizontal="center"/>
    </xf>
    <xf numFmtId="0" fontId="5" fillId="0" borderId="0" xfId="3" applyFont="1" applyBorder="1" applyAlignment="1" applyProtection="1">
      <alignment horizontal="left"/>
      <protection locked="0"/>
    </xf>
    <xf numFmtId="0" fontId="5" fillId="0" borderId="0" xfId="3" applyFont="1" applyBorder="1" applyAlignment="1" applyProtection="1">
      <alignment horizontal="center"/>
      <protection locked="0"/>
    </xf>
    <xf numFmtId="164" fontId="5" fillId="0" borderId="0" xfId="3" applyNumberFormat="1" applyFont="1" applyBorder="1" applyAlignment="1" applyProtection="1">
      <alignment horizontal="center"/>
      <protection locked="0"/>
    </xf>
    <xf numFmtId="164" fontId="5" fillId="0" borderId="0" xfId="3" applyNumberFormat="1" applyFont="1" applyFill="1" applyBorder="1" applyAlignment="1" applyProtection="1">
      <alignment horizontal="center"/>
      <protection locked="0"/>
    </xf>
    <xf numFmtId="164" fontId="5" fillId="0" borderId="0" xfId="3" applyNumberFormat="1" applyFont="1" applyFill="1" applyBorder="1" applyAlignment="1" applyProtection="1">
      <alignment horizontal="center"/>
    </xf>
    <xf numFmtId="4" fontId="5" fillId="3" borderId="4" xfId="3" applyNumberFormat="1" applyFont="1" applyFill="1" applyBorder="1" applyAlignment="1" applyProtection="1">
      <alignment horizontal="center" wrapText="1"/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3" fillId="7" borderId="14" xfId="0" applyFont="1" applyFill="1" applyBorder="1" applyAlignment="1">
      <alignment horizontal="left" vertical="center" wrapText="1"/>
    </xf>
    <xf numFmtId="0" fontId="3" fillId="7" borderId="23" xfId="0" applyFont="1" applyFill="1" applyBorder="1" applyAlignment="1">
      <alignment horizontal="center" vertical="center" wrapText="1"/>
    </xf>
    <xf numFmtId="4" fontId="4" fillId="7" borderId="14" xfId="0" applyNumberFormat="1" applyFont="1" applyFill="1" applyBorder="1" applyAlignment="1">
      <alignment horizontal="center" vertical="center" wrapText="1"/>
    </xf>
    <xf numFmtId="4" fontId="4" fillId="7" borderId="15" xfId="0" applyNumberFormat="1" applyFont="1" applyFill="1" applyBorder="1" applyAlignment="1">
      <alignment horizontal="center" vertical="center" wrapText="1"/>
    </xf>
    <xf numFmtId="4" fontId="4" fillId="7" borderId="16" xfId="0" applyNumberFormat="1" applyFont="1" applyFill="1" applyBorder="1" applyAlignment="1">
      <alignment horizontal="center" vertical="center" wrapText="1"/>
    </xf>
    <xf numFmtId="4" fontId="4" fillId="7" borderId="22" xfId="0" applyNumberFormat="1" applyFont="1" applyFill="1" applyBorder="1" applyAlignment="1">
      <alignment horizontal="center" vertical="center" wrapText="1"/>
    </xf>
    <xf numFmtId="4" fontId="4" fillId="7" borderId="2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1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26" fillId="0" borderId="0" xfId="0" applyFont="1"/>
    <xf numFmtId="0" fontId="5" fillId="0" borderId="0" xfId="0" applyFont="1"/>
    <xf numFmtId="0" fontId="21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center" vertical="center" wrapText="1"/>
    </xf>
    <xf numFmtId="11" fontId="21" fillId="0" borderId="0" xfId="0" applyNumberFormat="1" applyFont="1" applyFill="1" applyBorder="1" applyAlignment="1">
      <alignment vertical="center" wrapText="1"/>
    </xf>
    <xf numFmtId="11" fontId="21" fillId="0" borderId="0" xfId="0" applyNumberFormat="1" applyFont="1" applyFill="1" applyBorder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11" fontId="21" fillId="8" borderId="0" xfId="0" applyNumberFormat="1" applyFont="1" applyFill="1" applyBorder="1" applyAlignment="1">
      <alignment horizontal="left" vertical="center"/>
    </xf>
    <xf numFmtId="0" fontId="27" fillId="8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17" xfId="1" applyFont="1" applyFill="1" applyBorder="1" applyAlignment="1" applyProtection="1">
      <alignment horizontal="center" vertical="center" wrapText="1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17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Protection="1">
      <protection locked="0"/>
    </xf>
    <xf numFmtId="0" fontId="12" fillId="0" borderId="0" xfId="1" applyFont="1" applyBorder="1" applyAlignment="1" applyProtection="1">
      <alignment vertical="center" wrapText="1"/>
      <protection locked="0"/>
    </xf>
    <xf numFmtId="4" fontId="29" fillId="0" borderId="0" xfId="1" applyNumberFormat="1" applyFont="1" applyProtection="1">
      <protection locked="0"/>
    </xf>
    <xf numFmtId="0" fontId="5" fillId="0" borderId="4" xfId="1" applyFont="1" applyBorder="1" applyAlignment="1" applyProtection="1">
      <alignment wrapText="1"/>
      <protection locked="0"/>
    </xf>
    <xf numFmtId="0" fontId="5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17" xfId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/>
    <xf numFmtId="0" fontId="32" fillId="0" borderId="1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164" fontId="5" fillId="0" borderId="40" xfId="1" applyNumberFormat="1" applyFont="1" applyFill="1" applyBorder="1" applyProtection="1">
      <protection locked="0"/>
    </xf>
    <xf numFmtId="164" fontId="5" fillId="0" borderId="41" xfId="1" applyNumberFormat="1" applyFont="1" applyFill="1" applyBorder="1" applyProtection="1">
      <protection locked="0"/>
    </xf>
    <xf numFmtId="0" fontId="5" fillId="0" borderId="4" xfId="1" applyFont="1" applyFill="1" applyBorder="1" applyAlignment="1" applyProtection="1">
      <alignment wrapText="1"/>
      <protection locked="0"/>
    </xf>
    <xf numFmtId="0" fontId="5" fillId="0" borderId="40" xfId="1" applyFont="1" applyFill="1" applyBorder="1" applyAlignment="1" applyProtection="1">
      <alignment wrapText="1"/>
      <protection locked="0"/>
    </xf>
    <xf numFmtId="0" fontId="5" fillId="0" borderId="20" xfId="1" applyFont="1" applyFill="1" applyBorder="1" applyAlignment="1" applyProtection="1">
      <alignment vertical="center" wrapText="1"/>
      <protection locked="0"/>
    </xf>
    <xf numFmtId="164" fontId="5" fillId="0" borderId="20" xfId="1" applyNumberFormat="1" applyFont="1" applyFill="1" applyBorder="1" applyAlignment="1" applyProtection="1">
      <alignment vertical="center"/>
      <protection locked="0"/>
    </xf>
    <xf numFmtId="164" fontId="15" fillId="0" borderId="8" xfId="5" applyNumberFormat="1" applyFont="1" applyFill="1" applyBorder="1" applyAlignment="1" applyProtection="1">
      <alignment horizontal="center" vertical="center"/>
      <protection locked="0"/>
    </xf>
    <xf numFmtId="3" fontId="5" fillId="0" borderId="4" xfId="1" applyNumberFormat="1" applyFont="1" applyFill="1" applyBorder="1" applyAlignment="1" applyProtection="1">
      <alignment vertical="center"/>
      <protection locked="0"/>
    </xf>
    <xf numFmtId="3" fontId="15" fillId="0" borderId="5" xfId="5" applyNumberFormat="1" applyFont="1" applyFill="1" applyBorder="1" applyAlignment="1" applyProtection="1">
      <alignment horizontal="center" vertical="center"/>
      <protection locked="0"/>
    </xf>
    <xf numFmtId="164" fontId="5" fillId="0" borderId="42" xfId="1" applyNumberFormat="1" applyFont="1" applyBorder="1" applyProtection="1"/>
    <xf numFmtId="11" fontId="21" fillId="0" borderId="0" xfId="0" applyNumberFormat="1" applyFont="1" applyFill="1" applyBorder="1" applyAlignment="1">
      <alignment horizontal="left" vertical="center" wrapText="1"/>
    </xf>
    <xf numFmtId="11" fontId="21" fillId="0" borderId="0" xfId="0" applyNumberFormat="1" applyFont="1" applyFill="1" applyBorder="1" applyAlignment="1">
      <alignment horizontal="left" vertical="center"/>
    </xf>
    <xf numFmtId="4" fontId="6" fillId="0" borderId="43" xfId="0" applyNumberFormat="1" applyFont="1" applyBorder="1" applyAlignment="1">
      <alignment horizontal="center" vertical="center" wrapText="1"/>
    </xf>
    <xf numFmtId="4" fontId="6" fillId="0" borderId="40" xfId="0" applyNumberFormat="1" applyFont="1" applyBorder="1" applyAlignment="1">
      <alignment horizontal="center" vertical="center" wrapText="1"/>
    </xf>
    <xf numFmtId="4" fontId="6" fillId="0" borderId="42" xfId="0" applyNumberFormat="1" applyFont="1" applyBorder="1" applyAlignment="1">
      <alignment horizontal="center" vertical="center" wrapText="1"/>
    </xf>
    <xf numFmtId="4" fontId="6" fillId="0" borderId="44" xfId="0" applyNumberFormat="1" applyFont="1" applyBorder="1" applyAlignment="1">
      <alignment horizontal="center" vertical="center" wrapText="1"/>
    </xf>
    <xf numFmtId="4" fontId="6" fillId="0" borderId="41" xfId="0" applyNumberFormat="1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9" borderId="32" xfId="0" applyFont="1" applyFill="1" applyBorder="1" applyAlignment="1">
      <alignment horizontal="left" vertical="center" wrapText="1"/>
    </xf>
    <xf numFmtId="0" fontId="5" fillId="9" borderId="6" xfId="0" applyFont="1" applyFill="1" applyBorder="1" applyAlignment="1">
      <alignment horizontal="left" vertical="center" wrapText="1"/>
    </xf>
    <xf numFmtId="0" fontId="5" fillId="9" borderId="24" xfId="0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11" fontId="21" fillId="0" borderId="0" xfId="0" applyNumberFormat="1" applyFont="1" applyFill="1" applyBorder="1" applyAlignment="1">
      <alignment horizontal="left" vertical="center" wrapText="1"/>
    </xf>
    <xf numFmtId="11" fontId="21" fillId="0" borderId="0" xfId="0" applyNumberFormat="1" applyFont="1" applyFill="1" applyBorder="1" applyAlignment="1">
      <alignment horizontal="left" vertical="center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5" fillId="2" borderId="18" xfId="1" applyFont="1" applyFill="1" applyBorder="1" applyAlignment="1" applyProtection="1">
      <alignment horizontal="center" vertical="center" wrapText="1"/>
      <protection locked="0"/>
    </xf>
    <xf numFmtId="0" fontId="5" fillId="2" borderId="19" xfId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 wrapText="1"/>
      <protection locked="0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17" xfId="1" applyFont="1" applyFill="1" applyBorder="1" applyAlignment="1" applyProtection="1">
      <alignment horizontal="center" vertical="center" wrapText="1"/>
      <protection locked="0"/>
    </xf>
    <xf numFmtId="0" fontId="5" fillId="2" borderId="20" xfId="1" applyFont="1" applyFill="1" applyBorder="1" applyAlignment="1" applyProtection="1">
      <alignment horizontal="center" vertical="center" wrapText="1"/>
      <protection locked="0"/>
    </xf>
    <xf numFmtId="164" fontId="5" fillId="3" borderId="32" xfId="1" applyNumberFormat="1" applyFont="1" applyFill="1" applyBorder="1" applyAlignment="1" applyProtection="1">
      <alignment horizontal="center"/>
      <protection locked="0"/>
    </xf>
    <xf numFmtId="164" fontId="5" fillId="3" borderId="24" xfId="1" applyNumberFormat="1" applyFont="1" applyFill="1" applyBorder="1" applyAlignment="1" applyProtection="1">
      <alignment horizontal="center"/>
      <protection locked="0"/>
    </xf>
    <xf numFmtId="164" fontId="5" fillId="3" borderId="33" xfId="1" applyNumberFormat="1" applyFont="1" applyFill="1" applyBorder="1" applyAlignment="1" applyProtection="1">
      <alignment horizontal="center"/>
      <protection locked="0"/>
    </xf>
    <xf numFmtId="164" fontId="5" fillId="3" borderId="3" xfId="1" applyNumberFormat="1" applyFont="1" applyFill="1" applyBorder="1" applyAlignment="1" applyProtection="1">
      <alignment horizontal="center"/>
      <protection locked="0"/>
    </xf>
    <xf numFmtId="0" fontId="3" fillId="0" borderId="21" xfId="3" applyFont="1" applyBorder="1" applyAlignment="1" applyProtection="1">
      <alignment horizontal="left"/>
      <protection locked="0"/>
    </xf>
    <xf numFmtId="0" fontId="3" fillId="0" borderId="22" xfId="3" applyFont="1" applyBorder="1" applyAlignment="1" applyProtection="1">
      <alignment horizontal="left"/>
      <protection locked="0"/>
    </xf>
    <xf numFmtId="0" fontId="15" fillId="2" borderId="29" xfId="1" applyFont="1" applyFill="1" applyBorder="1" applyAlignment="1" applyProtection="1">
      <alignment horizontal="center" vertical="center" wrapText="1"/>
      <protection locked="0"/>
    </xf>
    <xf numFmtId="0" fontId="15" fillId="2" borderId="2" xfId="1" applyFont="1" applyFill="1" applyBorder="1" applyAlignment="1" applyProtection="1">
      <alignment horizontal="center" vertical="center" wrapText="1"/>
      <protection locked="0"/>
    </xf>
    <xf numFmtId="164" fontId="5" fillId="3" borderId="30" xfId="1" applyNumberFormat="1" applyFont="1" applyFill="1" applyBorder="1" applyAlignment="1" applyProtection="1">
      <alignment horizontal="center"/>
      <protection locked="0"/>
    </xf>
    <xf numFmtId="164" fontId="5" fillId="3" borderId="31" xfId="1" applyNumberFormat="1" applyFont="1" applyFill="1" applyBorder="1" applyAlignment="1" applyProtection="1">
      <alignment horizontal="center"/>
      <protection locked="0"/>
    </xf>
    <xf numFmtId="0" fontId="33" fillId="0" borderId="0" xfId="0" applyFont="1"/>
  </cellXfs>
  <cellStyles count="7">
    <cellStyle name="Normal 2 2 2" xfId="5" xr:uid="{00000000-0005-0000-0000-000000000000}"/>
    <cellStyle name="Обычный" xfId="0" builtinId="0"/>
    <cellStyle name="Обычный 3 2 2 2" xfId="1" xr:uid="{00000000-0005-0000-0000-000002000000}"/>
    <cellStyle name="Обычный 5 2 2" xfId="3" xr:uid="{00000000-0005-0000-0000-000003000000}"/>
    <cellStyle name="Процентный 2 2 2" xfId="2" xr:uid="{00000000-0005-0000-0000-000004000000}"/>
    <cellStyle name="Финансовый 2 2 2" xfId="4" xr:uid="{00000000-0005-0000-0000-000005000000}"/>
    <cellStyle name="Финансовый 3 2" xfId="6" xr:uid="{00000000-0005-0000-0000-000006000000}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7"/>
  <sheetViews>
    <sheetView tabSelected="1" topLeftCell="K1" workbookViewId="0">
      <selection activeCell="Q6" sqref="Q6"/>
    </sheetView>
  </sheetViews>
  <sheetFormatPr defaultColWidth="8.7265625" defaultRowHeight="12.5" x14ac:dyDescent="0.25"/>
  <cols>
    <col min="1" max="1" width="16.81640625" style="152" customWidth="1"/>
    <col min="2" max="3" width="12.54296875" style="152" customWidth="1"/>
    <col min="4" max="4" width="12.1796875" style="152" customWidth="1"/>
    <col min="5" max="5" width="11.453125" style="152" customWidth="1"/>
    <col min="6" max="6" width="15.453125" style="152" customWidth="1"/>
    <col min="7" max="8" width="11.453125" style="152" customWidth="1"/>
    <col min="9" max="9" width="13.7265625" style="152" customWidth="1"/>
    <col min="10" max="11" width="11.453125" style="152" customWidth="1"/>
    <col min="12" max="12" width="17.453125" style="152" customWidth="1"/>
    <col min="13" max="14" width="11.453125" style="152" customWidth="1"/>
    <col min="15" max="15" width="14.54296875" style="152" customWidth="1"/>
    <col min="16" max="17" width="11.453125" style="152" customWidth="1"/>
    <col min="18" max="18" width="14.453125" style="152" customWidth="1"/>
    <col min="19" max="20" width="11.453125" style="152" customWidth="1"/>
    <col min="21" max="21" width="14.453125" style="152" customWidth="1"/>
    <col min="22" max="23" width="11.453125" style="152" customWidth="1"/>
    <col min="24" max="24" width="13.81640625" style="152" customWidth="1"/>
    <col min="25" max="25" width="10.453125" style="152" customWidth="1"/>
    <col min="26" max="26" width="14.81640625" style="152" customWidth="1"/>
    <col min="27" max="27" width="8.7265625" style="152" customWidth="1"/>
    <col min="28" max="28" width="11.54296875" style="152" customWidth="1"/>
    <col min="29" max="29" width="14" style="152" customWidth="1"/>
    <col min="30" max="16384" width="8.7265625" style="152"/>
  </cols>
  <sheetData>
    <row r="1" spans="1:27" ht="16.5" x14ac:dyDescent="0.35">
      <c r="A1" s="150"/>
      <c r="B1" s="151"/>
      <c r="C1" s="151"/>
      <c r="S1" s="257" t="s">
        <v>138</v>
      </c>
    </row>
    <row r="2" spans="1:27" ht="23.5" customHeight="1" x14ac:dyDescent="0.25">
      <c r="A2" s="218" t="s">
        <v>101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153"/>
      <c r="X2" s="153"/>
      <c r="Y2" s="153"/>
      <c r="Z2" s="153"/>
      <c r="AA2" s="153"/>
    </row>
    <row r="3" spans="1:27" ht="13" x14ac:dyDescent="0.2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</row>
    <row r="4" spans="1:27" ht="20.5" customHeight="1" x14ac:dyDescent="0.25">
      <c r="A4" s="219" t="s">
        <v>95</v>
      </c>
      <c r="B4" s="219"/>
      <c r="C4" s="197"/>
      <c r="D4" s="219" t="s">
        <v>133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155"/>
      <c r="T4" s="155"/>
      <c r="U4" s="155"/>
      <c r="V4" s="155"/>
    </row>
    <row r="5" spans="1:27" ht="13" x14ac:dyDescent="0.25">
      <c r="A5" s="156"/>
      <c r="B5" s="156"/>
      <c r="C5" s="198"/>
      <c r="D5" s="156"/>
      <c r="F5" s="157"/>
      <c r="G5" s="157"/>
    </row>
    <row r="6" spans="1:27" ht="13" x14ac:dyDescent="0.25">
      <c r="A6" s="156" t="s">
        <v>96</v>
      </c>
      <c r="B6" s="156"/>
      <c r="C6" s="198"/>
      <c r="D6" s="156" t="s">
        <v>132</v>
      </c>
      <c r="F6" s="157"/>
      <c r="G6" s="157"/>
    </row>
    <row r="7" spans="1:27" ht="13" x14ac:dyDescent="0.25">
      <c r="A7" s="156"/>
      <c r="B7" s="156"/>
      <c r="C7" s="198"/>
      <c r="D7" s="156"/>
      <c r="F7" s="157"/>
      <c r="G7" s="157"/>
    </row>
    <row r="8" spans="1:27" ht="13" x14ac:dyDescent="0.25">
      <c r="A8" s="156" t="s">
        <v>97</v>
      </c>
      <c r="B8" s="156"/>
      <c r="C8" s="198"/>
      <c r="D8" s="156" t="s">
        <v>131</v>
      </c>
      <c r="F8" s="157"/>
      <c r="G8" s="157"/>
    </row>
    <row r="9" spans="1:27" ht="13" x14ac:dyDescent="0.25">
      <c r="A9" s="156"/>
      <c r="B9" s="156"/>
      <c r="C9" s="198"/>
      <c r="D9" s="156"/>
      <c r="F9" s="157"/>
      <c r="G9" s="157"/>
    </row>
    <row r="10" spans="1:27" ht="13" x14ac:dyDescent="0.25">
      <c r="A10" s="156" t="s">
        <v>98</v>
      </c>
      <c r="B10" s="156"/>
      <c r="C10" s="198"/>
      <c r="D10" s="158" t="s">
        <v>130</v>
      </c>
      <c r="F10" s="159"/>
      <c r="G10" s="159"/>
    </row>
    <row r="11" spans="1:27" ht="13" x14ac:dyDescent="0.25">
      <c r="A11" s="156"/>
      <c r="B11" s="156"/>
      <c r="C11" s="198"/>
      <c r="D11" s="156"/>
      <c r="E11" s="156"/>
      <c r="F11" s="158"/>
      <c r="G11" s="159"/>
      <c r="H11" s="159"/>
    </row>
    <row r="12" spans="1:27" ht="13" x14ac:dyDescent="0.25">
      <c r="A12" s="220" t="s">
        <v>99</v>
      </c>
      <c r="B12" s="220"/>
      <c r="C12" s="220"/>
      <c r="D12" s="220"/>
      <c r="E12" s="220"/>
      <c r="F12" s="220"/>
      <c r="G12" s="220"/>
      <c r="H12" s="157"/>
    </row>
    <row r="13" spans="1:27" ht="13" thickBot="1" x14ac:dyDescent="0.3"/>
    <row r="14" spans="1:27" s="183" customFormat="1" ht="27.65" customHeight="1" x14ac:dyDescent="0.25">
      <c r="A14" s="227" t="s">
        <v>0</v>
      </c>
      <c r="B14" s="235" t="s">
        <v>9</v>
      </c>
      <c r="C14" s="215" t="s">
        <v>127</v>
      </c>
      <c r="D14" s="224" t="s">
        <v>1</v>
      </c>
      <c r="E14" s="225"/>
      <c r="F14" s="226"/>
      <c r="G14" s="224" t="s">
        <v>2</v>
      </c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6"/>
      <c r="Y14" s="231" t="s">
        <v>3</v>
      </c>
      <c r="Z14" s="232"/>
      <c r="AA14" s="182"/>
    </row>
    <row r="15" spans="1:27" s="183" customFormat="1" ht="19" customHeight="1" x14ac:dyDescent="0.25">
      <c r="A15" s="228"/>
      <c r="B15" s="236"/>
      <c r="C15" s="216"/>
      <c r="D15" s="221">
        <v>2024</v>
      </c>
      <c r="E15" s="222"/>
      <c r="F15" s="223"/>
      <c r="G15" s="221">
        <v>2024</v>
      </c>
      <c r="H15" s="222"/>
      <c r="I15" s="223"/>
      <c r="J15" s="221">
        <v>2025</v>
      </c>
      <c r="K15" s="222"/>
      <c r="L15" s="223"/>
      <c r="M15" s="221">
        <v>2026</v>
      </c>
      <c r="N15" s="222"/>
      <c r="O15" s="223"/>
      <c r="P15" s="221">
        <v>2027</v>
      </c>
      <c r="Q15" s="222"/>
      <c r="R15" s="223"/>
      <c r="S15" s="221">
        <v>2028</v>
      </c>
      <c r="T15" s="222"/>
      <c r="U15" s="223"/>
      <c r="V15" s="221">
        <v>2029</v>
      </c>
      <c r="W15" s="222"/>
      <c r="X15" s="223"/>
      <c r="Y15" s="233"/>
      <c r="Z15" s="234"/>
      <c r="AA15" s="182"/>
    </row>
    <row r="16" spans="1:27" s="183" customFormat="1" ht="35.15" customHeight="1" thickBot="1" x14ac:dyDescent="0.3">
      <c r="A16" s="229"/>
      <c r="B16" s="237"/>
      <c r="C16" s="217"/>
      <c r="D16" s="184" t="s">
        <v>10</v>
      </c>
      <c r="E16" s="184" t="s">
        <v>102</v>
      </c>
      <c r="F16" s="184" t="s">
        <v>11</v>
      </c>
      <c r="G16" s="184" t="s">
        <v>10</v>
      </c>
      <c r="H16" s="184" t="s">
        <v>102</v>
      </c>
      <c r="I16" s="184" t="s">
        <v>11</v>
      </c>
      <c r="J16" s="184" t="s">
        <v>10</v>
      </c>
      <c r="K16" s="184" t="s">
        <v>102</v>
      </c>
      <c r="L16" s="184" t="s">
        <v>11</v>
      </c>
      <c r="M16" s="184" t="s">
        <v>10</v>
      </c>
      <c r="N16" s="184" t="s">
        <v>102</v>
      </c>
      <c r="O16" s="184" t="s">
        <v>11</v>
      </c>
      <c r="P16" s="184" t="s">
        <v>10</v>
      </c>
      <c r="Q16" s="184" t="s">
        <v>102</v>
      </c>
      <c r="R16" s="184" t="s">
        <v>11</v>
      </c>
      <c r="S16" s="184" t="s">
        <v>10</v>
      </c>
      <c r="T16" s="184" t="s">
        <v>102</v>
      </c>
      <c r="U16" s="184" t="s">
        <v>11</v>
      </c>
      <c r="V16" s="184" t="s">
        <v>10</v>
      </c>
      <c r="W16" s="184" t="s">
        <v>102</v>
      </c>
      <c r="X16" s="184" t="s">
        <v>11</v>
      </c>
      <c r="Y16" s="184" t="s">
        <v>10</v>
      </c>
      <c r="Z16" s="185" t="s">
        <v>12</v>
      </c>
      <c r="AA16" s="186"/>
    </row>
    <row r="17" spans="1:27" ht="12" customHeight="1" thickBot="1" x14ac:dyDescent="0.3">
      <c r="A17" s="124">
        <v>1</v>
      </c>
      <c r="B17" s="125">
        <f>A17+1</f>
        <v>2</v>
      </c>
      <c r="C17" s="126">
        <f>B17+1</f>
        <v>3</v>
      </c>
      <c r="D17" s="125">
        <f>B17+1</f>
        <v>3</v>
      </c>
      <c r="E17" s="125">
        <f t="shared" ref="E17:Z17" si="0">D17+1</f>
        <v>4</v>
      </c>
      <c r="F17" s="125">
        <f t="shared" si="0"/>
        <v>5</v>
      </c>
      <c r="G17" s="125">
        <f t="shared" si="0"/>
        <v>6</v>
      </c>
      <c r="H17" s="125">
        <f t="shared" si="0"/>
        <v>7</v>
      </c>
      <c r="I17" s="125">
        <f t="shared" si="0"/>
        <v>8</v>
      </c>
      <c r="J17" s="125">
        <f t="shared" si="0"/>
        <v>9</v>
      </c>
      <c r="K17" s="125">
        <f t="shared" si="0"/>
        <v>10</v>
      </c>
      <c r="L17" s="125">
        <f t="shared" si="0"/>
        <v>11</v>
      </c>
      <c r="M17" s="125">
        <f t="shared" si="0"/>
        <v>12</v>
      </c>
      <c r="N17" s="125">
        <f t="shared" si="0"/>
        <v>13</v>
      </c>
      <c r="O17" s="125">
        <f t="shared" si="0"/>
        <v>14</v>
      </c>
      <c r="P17" s="125">
        <f t="shared" si="0"/>
        <v>15</v>
      </c>
      <c r="Q17" s="125">
        <f t="shared" si="0"/>
        <v>16</v>
      </c>
      <c r="R17" s="125">
        <f t="shared" si="0"/>
        <v>17</v>
      </c>
      <c r="S17" s="125">
        <f t="shared" si="0"/>
        <v>18</v>
      </c>
      <c r="T17" s="125">
        <f t="shared" si="0"/>
        <v>19</v>
      </c>
      <c r="U17" s="125">
        <f t="shared" si="0"/>
        <v>20</v>
      </c>
      <c r="V17" s="125">
        <f t="shared" si="0"/>
        <v>21</v>
      </c>
      <c r="W17" s="125">
        <f t="shared" si="0"/>
        <v>22</v>
      </c>
      <c r="X17" s="125">
        <f t="shared" si="0"/>
        <v>23</v>
      </c>
      <c r="Y17" s="125">
        <f t="shared" si="0"/>
        <v>24</v>
      </c>
      <c r="Z17" s="126">
        <f t="shared" si="0"/>
        <v>25</v>
      </c>
      <c r="AA17" s="160"/>
    </row>
    <row r="18" spans="1:27" ht="16.5" customHeight="1" x14ac:dyDescent="0.25">
      <c r="A18" s="137" t="s">
        <v>90</v>
      </c>
      <c r="B18" s="171"/>
      <c r="C18" s="205"/>
      <c r="D18" s="172"/>
      <c r="E18" s="173"/>
      <c r="F18" s="174"/>
      <c r="G18" s="175"/>
      <c r="H18" s="173"/>
      <c r="I18" s="176"/>
      <c r="J18" s="172"/>
      <c r="K18" s="177">
        <v>1</v>
      </c>
      <c r="L18" s="174"/>
      <c r="M18" s="175"/>
      <c r="N18" s="177">
        <v>1</v>
      </c>
      <c r="O18" s="176"/>
      <c r="P18" s="172"/>
      <c r="Q18" s="177">
        <v>1</v>
      </c>
      <c r="R18" s="174"/>
      <c r="S18" s="175"/>
      <c r="T18" s="177">
        <v>1</v>
      </c>
      <c r="U18" s="176"/>
      <c r="V18" s="172"/>
      <c r="W18" s="177">
        <v>1</v>
      </c>
      <c r="X18" s="174"/>
      <c r="Y18" s="175"/>
      <c r="Z18" s="174"/>
      <c r="AA18" s="178"/>
    </row>
    <row r="19" spans="1:27" ht="10.5" customHeight="1" x14ac:dyDescent="0.25">
      <c r="A19" s="138"/>
      <c r="B19" s="136"/>
      <c r="C19" s="206"/>
      <c r="D19" s="131"/>
      <c r="E19" s="1"/>
      <c r="F19" s="132"/>
      <c r="G19" s="129"/>
      <c r="H19" s="1"/>
      <c r="I19" s="127"/>
      <c r="J19" s="131"/>
      <c r="K19" s="1"/>
      <c r="L19" s="132"/>
      <c r="M19" s="129"/>
      <c r="N19" s="1"/>
      <c r="O19" s="127"/>
      <c r="P19" s="131"/>
      <c r="Q19" s="1"/>
      <c r="R19" s="132"/>
      <c r="S19" s="129"/>
      <c r="T19" s="1"/>
      <c r="U19" s="127"/>
      <c r="V19" s="131"/>
      <c r="W19" s="1"/>
      <c r="X19" s="132"/>
      <c r="Y19" s="129"/>
      <c r="Z19" s="132"/>
      <c r="AA19" s="178"/>
    </row>
    <row r="20" spans="1:27" ht="17.5" customHeight="1" x14ac:dyDescent="0.25">
      <c r="A20" s="230" t="s">
        <v>134</v>
      </c>
      <c r="B20" s="148" t="s">
        <v>4</v>
      </c>
      <c r="C20" s="207" t="s">
        <v>128</v>
      </c>
      <c r="D20" s="133"/>
      <c r="E20" s="2">
        <f>ГС!D18</f>
        <v>0</v>
      </c>
      <c r="F20" s="134">
        <f>E20*D20</f>
        <v>0</v>
      </c>
      <c r="G20" s="135"/>
      <c r="H20" s="2">
        <f>E20</f>
        <v>0</v>
      </c>
      <c r="I20" s="128">
        <f>H20*G20</f>
        <v>0</v>
      </c>
      <c r="J20" s="133"/>
      <c r="K20" s="2">
        <f t="shared" ref="K20:K25" si="1">H20*K$18</f>
        <v>0</v>
      </c>
      <c r="L20" s="134">
        <f>K20*J20</f>
        <v>0</v>
      </c>
      <c r="M20" s="135"/>
      <c r="N20" s="2">
        <f>K20*N$18</f>
        <v>0</v>
      </c>
      <c r="O20" s="128">
        <f>N20*M20</f>
        <v>0</v>
      </c>
      <c r="P20" s="133"/>
      <c r="Q20" s="2">
        <f>N20*Q$18</f>
        <v>0</v>
      </c>
      <c r="R20" s="134">
        <f>Q20*P20</f>
        <v>0</v>
      </c>
      <c r="S20" s="135"/>
      <c r="T20" s="2">
        <f>Q20*T$18</f>
        <v>0</v>
      </c>
      <c r="U20" s="128">
        <f>T20*S20</f>
        <v>0</v>
      </c>
      <c r="V20" s="133"/>
      <c r="W20" s="2">
        <f>T20*W$18</f>
        <v>0</v>
      </c>
      <c r="X20" s="134">
        <f>W20*V20</f>
        <v>0</v>
      </c>
      <c r="Y20" s="130">
        <f>V20+S20+P20+M20+J20+G20+D20</f>
        <v>0</v>
      </c>
      <c r="Z20" s="139">
        <f t="shared" ref="Z20:Z25" si="2">X20+U20+R20+O20+L20+I20+F20</f>
        <v>0</v>
      </c>
      <c r="AA20" s="178"/>
    </row>
    <row r="21" spans="1:27" ht="17.5" customHeight="1" x14ac:dyDescent="0.25">
      <c r="A21" s="230"/>
      <c r="B21" s="148" t="s">
        <v>5</v>
      </c>
      <c r="C21" s="207" t="s">
        <v>128</v>
      </c>
      <c r="D21" s="133"/>
      <c r="E21" s="2">
        <f>TAML!D18</f>
        <v>0</v>
      </c>
      <c r="F21" s="134">
        <f t="shared" ref="F21:F25" si="3">E21*D21</f>
        <v>0</v>
      </c>
      <c r="G21" s="135"/>
      <c r="H21" s="2">
        <f t="shared" ref="H21:H25" si="4">E21</f>
        <v>0</v>
      </c>
      <c r="I21" s="128">
        <f t="shared" ref="I21:I25" si="5">H21*G21</f>
        <v>0</v>
      </c>
      <c r="J21" s="133"/>
      <c r="K21" s="2">
        <f t="shared" si="1"/>
        <v>0</v>
      </c>
      <c r="L21" s="134">
        <f t="shared" ref="L21:L25" si="6">K21*J21</f>
        <v>0</v>
      </c>
      <c r="M21" s="135"/>
      <c r="N21" s="2">
        <f t="shared" ref="N21:N24" si="7">K21*N$18</f>
        <v>0</v>
      </c>
      <c r="O21" s="128">
        <f t="shared" ref="O21:O25" si="8">N21*M21</f>
        <v>0</v>
      </c>
      <c r="P21" s="133"/>
      <c r="Q21" s="2">
        <f t="shared" ref="Q21:Q24" si="9">N21*Q$18</f>
        <v>0</v>
      </c>
      <c r="R21" s="134">
        <f t="shared" ref="R21:R25" si="10">Q21*P21</f>
        <v>0</v>
      </c>
      <c r="S21" s="135"/>
      <c r="T21" s="2">
        <f t="shared" ref="T21:T24" si="11">Q21*T$18</f>
        <v>0</v>
      </c>
      <c r="U21" s="128">
        <f t="shared" ref="U21:U25" si="12">T21*S21</f>
        <v>0</v>
      </c>
      <c r="V21" s="133"/>
      <c r="W21" s="2">
        <f t="shared" ref="W21:W24" si="13">T21*W$18</f>
        <v>0</v>
      </c>
      <c r="X21" s="134">
        <f t="shared" ref="X21:X25" si="14">W21*V21</f>
        <v>0</v>
      </c>
      <c r="Y21" s="130">
        <f t="shared" ref="Y21:Y25" si="15">V21+S21+P21+M21+J21+G21+D21</f>
        <v>0</v>
      </c>
      <c r="Z21" s="139">
        <f t="shared" si="2"/>
        <v>0</v>
      </c>
      <c r="AA21" s="178"/>
    </row>
    <row r="22" spans="1:27" ht="17.5" customHeight="1" x14ac:dyDescent="0.25">
      <c r="A22" s="230" t="s">
        <v>135</v>
      </c>
      <c r="B22" s="148" t="s">
        <v>6</v>
      </c>
      <c r="C22" s="207" t="s">
        <v>128</v>
      </c>
      <c r="D22" s="133"/>
      <c r="E22" s="2">
        <f>МЗС!D18</f>
        <v>0</v>
      </c>
      <c r="F22" s="134">
        <f t="shared" si="3"/>
        <v>0</v>
      </c>
      <c r="G22" s="135"/>
      <c r="H22" s="2">
        <f t="shared" si="4"/>
        <v>0</v>
      </c>
      <c r="I22" s="128">
        <f t="shared" si="5"/>
        <v>0</v>
      </c>
      <c r="J22" s="133"/>
      <c r="K22" s="2">
        <f t="shared" si="1"/>
        <v>0</v>
      </c>
      <c r="L22" s="134">
        <f t="shared" si="6"/>
        <v>0</v>
      </c>
      <c r="M22" s="135"/>
      <c r="N22" s="2">
        <f t="shared" si="7"/>
        <v>0</v>
      </c>
      <c r="O22" s="128">
        <f t="shared" si="8"/>
        <v>0</v>
      </c>
      <c r="P22" s="133"/>
      <c r="Q22" s="2">
        <f t="shared" si="9"/>
        <v>0</v>
      </c>
      <c r="R22" s="134">
        <f t="shared" si="10"/>
        <v>0</v>
      </c>
      <c r="S22" s="135"/>
      <c r="T22" s="2">
        <f t="shared" si="11"/>
        <v>0</v>
      </c>
      <c r="U22" s="128">
        <f t="shared" si="12"/>
        <v>0</v>
      </c>
      <c r="V22" s="133"/>
      <c r="W22" s="2">
        <f t="shared" si="13"/>
        <v>0</v>
      </c>
      <c r="X22" s="134">
        <f t="shared" si="14"/>
        <v>0</v>
      </c>
      <c r="Y22" s="130">
        <f t="shared" si="15"/>
        <v>0</v>
      </c>
      <c r="Z22" s="139">
        <f t="shared" si="2"/>
        <v>0</v>
      </c>
      <c r="AA22" s="178"/>
    </row>
    <row r="23" spans="1:27" ht="17.5" customHeight="1" x14ac:dyDescent="0.25">
      <c r="A23" s="230"/>
      <c r="B23" s="148" t="s">
        <v>7</v>
      </c>
      <c r="C23" s="207" t="s">
        <v>128</v>
      </c>
      <c r="D23" s="133"/>
      <c r="E23" s="2">
        <f>ННС!D18</f>
        <v>0</v>
      </c>
      <c r="F23" s="134">
        <f t="shared" si="3"/>
        <v>0</v>
      </c>
      <c r="G23" s="135"/>
      <c r="H23" s="2">
        <f t="shared" si="4"/>
        <v>0</v>
      </c>
      <c r="I23" s="128">
        <f t="shared" si="5"/>
        <v>0</v>
      </c>
      <c r="J23" s="133"/>
      <c r="K23" s="2">
        <f t="shared" si="1"/>
        <v>0</v>
      </c>
      <c r="L23" s="134">
        <f t="shared" si="6"/>
        <v>0</v>
      </c>
      <c r="M23" s="135"/>
      <c r="N23" s="2">
        <f t="shared" si="7"/>
        <v>0</v>
      </c>
      <c r="O23" s="128">
        <f t="shared" si="8"/>
        <v>0</v>
      </c>
      <c r="P23" s="133"/>
      <c r="Q23" s="2">
        <f t="shared" si="9"/>
        <v>0</v>
      </c>
      <c r="R23" s="134">
        <f t="shared" si="10"/>
        <v>0</v>
      </c>
      <c r="S23" s="135"/>
      <c r="T23" s="2">
        <f t="shared" si="11"/>
        <v>0</v>
      </c>
      <c r="U23" s="128">
        <f t="shared" si="12"/>
        <v>0</v>
      </c>
      <c r="V23" s="133"/>
      <c r="W23" s="2">
        <f t="shared" si="13"/>
        <v>0</v>
      </c>
      <c r="X23" s="134">
        <f t="shared" si="14"/>
        <v>0</v>
      </c>
      <c r="Y23" s="130">
        <f t="shared" si="15"/>
        <v>0</v>
      </c>
      <c r="Z23" s="139">
        <f t="shared" si="2"/>
        <v>0</v>
      </c>
      <c r="AA23" s="178"/>
    </row>
    <row r="24" spans="1:27" ht="25" x14ac:dyDescent="0.25">
      <c r="A24" s="140" t="s">
        <v>137</v>
      </c>
      <c r="B24" s="148" t="s">
        <v>8</v>
      </c>
      <c r="C24" s="207" t="s">
        <v>128</v>
      </c>
      <c r="D24" s="133"/>
      <c r="E24" s="2">
        <f>'ГС _НС'!D18</f>
        <v>0</v>
      </c>
      <c r="F24" s="134">
        <f t="shared" si="3"/>
        <v>0</v>
      </c>
      <c r="G24" s="135"/>
      <c r="H24" s="2">
        <f t="shared" si="4"/>
        <v>0</v>
      </c>
      <c r="I24" s="128">
        <f t="shared" si="5"/>
        <v>0</v>
      </c>
      <c r="J24" s="133"/>
      <c r="K24" s="2">
        <f t="shared" si="1"/>
        <v>0</v>
      </c>
      <c r="L24" s="134">
        <f t="shared" si="6"/>
        <v>0</v>
      </c>
      <c r="M24" s="135"/>
      <c r="N24" s="2">
        <f t="shared" si="7"/>
        <v>0</v>
      </c>
      <c r="O24" s="128">
        <f t="shared" si="8"/>
        <v>0</v>
      </c>
      <c r="P24" s="133"/>
      <c r="Q24" s="2">
        <f t="shared" si="9"/>
        <v>0</v>
      </c>
      <c r="R24" s="134">
        <f t="shared" si="10"/>
        <v>0</v>
      </c>
      <c r="S24" s="135"/>
      <c r="T24" s="2">
        <f t="shared" si="11"/>
        <v>0</v>
      </c>
      <c r="U24" s="128">
        <f t="shared" si="12"/>
        <v>0</v>
      </c>
      <c r="V24" s="133"/>
      <c r="W24" s="2">
        <f t="shared" si="13"/>
        <v>0</v>
      </c>
      <c r="X24" s="134">
        <f t="shared" si="14"/>
        <v>0</v>
      </c>
      <c r="Y24" s="130">
        <f t="shared" si="15"/>
        <v>0</v>
      </c>
      <c r="Z24" s="139">
        <f t="shared" si="2"/>
        <v>0</v>
      </c>
      <c r="AA24" s="178"/>
    </row>
    <row r="25" spans="1:27" ht="25" x14ac:dyDescent="0.25">
      <c r="A25" s="140" t="s">
        <v>136</v>
      </c>
      <c r="B25" s="148" t="s">
        <v>7</v>
      </c>
      <c r="C25" s="207" t="s">
        <v>128</v>
      </c>
      <c r="D25" s="133"/>
      <c r="E25" s="2">
        <f>'ННС З-Ю'!D18</f>
        <v>0</v>
      </c>
      <c r="F25" s="134">
        <f t="shared" si="3"/>
        <v>0</v>
      </c>
      <c r="G25" s="135"/>
      <c r="H25" s="2">
        <f t="shared" si="4"/>
        <v>0</v>
      </c>
      <c r="I25" s="128">
        <f t="shared" si="5"/>
        <v>0</v>
      </c>
      <c r="J25" s="133"/>
      <c r="K25" s="2">
        <f t="shared" si="1"/>
        <v>0</v>
      </c>
      <c r="L25" s="134">
        <f t="shared" si="6"/>
        <v>0</v>
      </c>
      <c r="M25" s="135"/>
      <c r="N25" s="2">
        <f>K25*N$18</f>
        <v>0</v>
      </c>
      <c r="O25" s="128">
        <f t="shared" si="8"/>
        <v>0</v>
      </c>
      <c r="P25" s="133"/>
      <c r="Q25" s="2">
        <f>N25*Q$18</f>
        <v>0</v>
      </c>
      <c r="R25" s="134">
        <f t="shared" si="10"/>
        <v>0</v>
      </c>
      <c r="S25" s="135"/>
      <c r="T25" s="2">
        <f>Q25*T$18</f>
        <v>0</v>
      </c>
      <c r="U25" s="128">
        <f t="shared" si="12"/>
        <v>0</v>
      </c>
      <c r="V25" s="133"/>
      <c r="W25" s="2">
        <f>T25*W$18</f>
        <v>0</v>
      </c>
      <c r="X25" s="134">
        <f t="shared" si="14"/>
        <v>0</v>
      </c>
      <c r="Y25" s="130">
        <f t="shared" si="15"/>
        <v>0</v>
      </c>
      <c r="Z25" s="139">
        <f t="shared" si="2"/>
        <v>0</v>
      </c>
      <c r="AA25" s="178"/>
    </row>
    <row r="26" spans="1:27" ht="17.5" customHeight="1" x14ac:dyDescent="0.25">
      <c r="A26" s="210" t="s">
        <v>124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2"/>
      <c r="AA26" s="178"/>
    </row>
    <row r="27" spans="1:27" ht="42" customHeight="1" x14ac:dyDescent="0.25">
      <c r="A27" s="213" t="s">
        <v>125</v>
      </c>
      <c r="B27" s="214"/>
      <c r="C27" s="204" t="s">
        <v>126</v>
      </c>
      <c r="D27" s="199"/>
      <c r="E27" s="200">
        <f>Итого!F41</f>
        <v>0</v>
      </c>
      <c r="F27" s="201"/>
      <c r="G27" s="202">
        <v>6</v>
      </c>
      <c r="H27" s="200">
        <f>E27</f>
        <v>0</v>
      </c>
      <c r="I27" s="203">
        <f>H27*G27</f>
        <v>0</v>
      </c>
      <c r="J27" s="199">
        <v>32</v>
      </c>
      <c r="K27" s="2">
        <f t="shared" ref="K27" si="16">H27*K$18</f>
        <v>0</v>
      </c>
      <c r="L27" s="134">
        <f>K27*J27</f>
        <v>0</v>
      </c>
      <c r="M27" s="202">
        <v>48</v>
      </c>
      <c r="N27" s="2">
        <f>K27*N$18</f>
        <v>0</v>
      </c>
      <c r="O27" s="203">
        <f>N27*M27</f>
        <v>0</v>
      </c>
      <c r="P27" s="199">
        <v>50</v>
      </c>
      <c r="Q27" s="2">
        <f t="shared" ref="Q27" si="17">N27*Q$18</f>
        <v>0</v>
      </c>
      <c r="R27" s="203">
        <f>Q27*P27</f>
        <v>0</v>
      </c>
      <c r="S27" s="199">
        <v>55</v>
      </c>
      <c r="T27" s="2">
        <f t="shared" ref="T27" si="18">Q27*T$18</f>
        <v>0</v>
      </c>
      <c r="U27" s="203">
        <f>T27*S27</f>
        <v>0</v>
      </c>
      <c r="V27" s="199">
        <v>14</v>
      </c>
      <c r="W27" s="2">
        <f t="shared" ref="W27" si="19">T27*W$18</f>
        <v>0</v>
      </c>
      <c r="X27" s="134">
        <f>W27*V27</f>
        <v>0</v>
      </c>
      <c r="Y27" s="130">
        <f t="shared" ref="Y27" si="20">V27+S27+P27+M27+J27+G27+D27</f>
        <v>205</v>
      </c>
      <c r="Z27" s="139">
        <f t="shared" ref="Z27" si="21">X27+U27+R27+O27+L27+I27+F27</f>
        <v>0</v>
      </c>
      <c r="AA27" s="178"/>
    </row>
    <row r="28" spans="1:27" ht="25" customHeight="1" thickBot="1" x14ac:dyDescent="0.3">
      <c r="A28" s="141" t="s">
        <v>93</v>
      </c>
      <c r="B28" s="142" t="s">
        <v>91</v>
      </c>
      <c r="C28" s="208"/>
      <c r="D28" s="143">
        <f>SUM(D20:D25)</f>
        <v>0</v>
      </c>
      <c r="E28" s="144"/>
      <c r="F28" s="145">
        <f>SUM(F20:F25)</f>
        <v>0</v>
      </c>
      <c r="G28" s="146">
        <f>SUM(G20:G25)</f>
        <v>0</v>
      </c>
      <c r="H28" s="144"/>
      <c r="I28" s="147">
        <f>SUM(I20:I25)</f>
        <v>0</v>
      </c>
      <c r="J28" s="143">
        <f>SUM(J20:J25)</f>
        <v>0</v>
      </c>
      <c r="K28" s="144"/>
      <c r="L28" s="145">
        <f>SUM(L20:L25)</f>
        <v>0</v>
      </c>
      <c r="M28" s="146">
        <f>SUM(M20:M25)</f>
        <v>0</v>
      </c>
      <c r="N28" s="144"/>
      <c r="O28" s="147">
        <f>SUM(O20:O25)</f>
        <v>0</v>
      </c>
      <c r="P28" s="143">
        <f>SUM(P20:P25)</f>
        <v>0</v>
      </c>
      <c r="Q28" s="144"/>
      <c r="R28" s="145">
        <f>SUM(R20:R25)</f>
        <v>0</v>
      </c>
      <c r="S28" s="146">
        <f>SUM(S20:S25)</f>
        <v>0</v>
      </c>
      <c r="T28" s="144"/>
      <c r="U28" s="147">
        <f>SUM(U20:U25)</f>
        <v>0</v>
      </c>
      <c r="V28" s="143">
        <f>SUM(V20:V25)</f>
        <v>0</v>
      </c>
      <c r="W28" s="144"/>
      <c r="X28" s="145">
        <f>SUM(X20:X25)</f>
        <v>0</v>
      </c>
      <c r="Y28" s="146">
        <f>SUM(Y20:Y25)</f>
        <v>0</v>
      </c>
      <c r="Z28" s="145">
        <f t="shared" ref="Z28" si="22">SUM(Z20:Z25)</f>
        <v>0</v>
      </c>
      <c r="AA28" s="178"/>
    </row>
    <row r="29" spans="1:27" ht="25" customHeight="1" thickBot="1" x14ac:dyDescent="0.3">
      <c r="A29" s="141" t="s">
        <v>92</v>
      </c>
      <c r="B29" s="142" t="s">
        <v>91</v>
      </c>
      <c r="C29" s="209" t="s">
        <v>126</v>
      </c>
      <c r="D29" s="143"/>
      <c r="E29" s="144"/>
      <c r="F29" s="145">
        <f>F28*1.2</f>
        <v>0</v>
      </c>
      <c r="G29" s="146"/>
      <c r="H29" s="144"/>
      <c r="I29" s="145">
        <f>I28*1.2</f>
        <v>0</v>
      </c>
      <c r="J29" s="143"/>
      <c r="K29" s="144"/>
      <c r="L29" s="145">
        <f>L28*1.2</f>
        <v>0</v>
      </c>
      <c r="M29" s="146"/>
      <c r="N29" s="144"/>
      <c r="O29" s="145">
        <f>O28*1.2</f>
        <v>0</v>
      </c>
      <c r="P29" s="143"/>
      <c r="Q29" s="144"/>
      <c r="R29" s="145">
        <f>R28*1.2</f>
        <v>0</v>
      </c>
      <c r="S29" s="146"/>
      <c r="T29" s="144"/>
      <c r="U29" s="145">
        <f>U28*1.2</f>
        <v>0</v>
      </c>
      <c r="V29" s="143"/>
      <c r="W29" s="144"/>
      <c r="X29" s="145">
        <f>X28*1.2</f>
        <v>0</v>
      </c>
      <c r="Y29" s="146"/>
      <c r="Z29" s="145">
        <f>Z28*1.2</f>
        <v>0</v>
      </c>
      <c r="AA29" s="178"/>
    </row>
    <row r="33" spans="1:6" x14ac:dyDescent="0.25">
      <c r="A33" s="4" t="s">
        <v>129</v>
      </c>
      <c r="B33" s="4"/>
      <c r="D33" s="4"/>
      <c r="E33" s="4"/>
      <c r="F33" s="4"/>
    </row>
    <row r="34" spans="1:6" x14ac:dyDescent="0.25">
      <c r="B34" s="4"/>
      <c r="D34" s="149" t="s">
        <v>100</v>
      </c>
      <c r="E34" s="4"/>
      <c r="F34" s="4"/>
    </row>
    <row r="35" spans="1:6" x14ac:dyDescent="0.25">
      <c r="A35" s="4"/>
      <c r="B35" s="4"/>
      <c r="C35" s="4"/>
      <c r="D35" s="4"/>
      <c r="E35" s="4"/>
      <c r="F35" s="4"/>
    </row>
    <row r="36" spans="1:6" x14ac:dyDescent="0.25">
      <c r="C36" s="4"/>
    </row>
    <row r="37" spans="1:6" x14ac:dyDescent="0.25">
      <c r="C37" s="4"/>
    </row>
  </sheetData>
  <mergeCells count="21">
    <mergeCell ref="B14:B16"/>
    <mergeCell ref="D14:F14"/>
    <mergeCell ref="D15:F15"/>
    <mergeCell ref="G15:I15"/>
    <mergeCell ref="J15:L15"/>
    <mergeCell ref="A26:Z26"/>
    <mergeCell ref="A27:B27"/>
    <mergeCell ref="C14:C16"/>
    <mergeCell ref="A2:V2"/>
    <mergeCell ref="A4:B4"/>
    <mergeCell ref="D4:R4"/>
    <mergeCell ref="A12:G12"/>
    <mergeCell ref="M15:O15"/>
    <mergeCell ref="P15:R15"/>
    <mergeCell ref="S15:U15"/>
    <mergeCell ref="G14:X14"/>
    <mergeCell ref="V15:X15"/>
    <mergeCell ref="A14:A16"/>
    <mergeCell ref="A20:A21"/>
    <mergeCell ref="A22:A23"/>
    <mergeCell ref="Y14:Z15"/>
  </mergeCells>
  <conditionalFormatting sqref="A33:B33 A35:B35 B34 D34">
    <cfRule type="cellIs" dxfId="8" priority="2" stopIfTrue="1" operator="equal">
      <formula>"х"</formula>
    </cfRule>
  </conditionalFormatting>
  <conditionalFormatting sqref="C35:C37">
    <cfRule type="cellIs" dxfId="7" priority="1" stopIfTrue="1" operator="equal">
      <formula>"х"</formula>
    </cfRule>
  </conditionalFormatting>
  <pageMargins left="0" right="0" top="0" bottom="0.74803149606299213" header="0.31496062992125984" footer="0.31496062992125984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2"/>
  <sheetViews>
    <sheetView workbookViewId="0">
      <selection activeCell="H9" sqref="H9"/>
    </sheetView>
  </sheetViews>
  <sheetFormatPr defaultColWidth="9.1796875" defaultRowHeight="12.5" x14ac:dyDescent="0.25"/>
  <cols>
    <col min="1" max="1" width="6.453125" style="4" bestFit="1" customWidth="1"/>
    <col min="2" max="2" width="42.453125" style="4" customWidth="1"/>
    <col min="3" max="3" width="10.1796875" style="4" customWidth="1"/>
    <col min="4" max="4" width="17.26953125" style="4" customWidth="1"/>
    <col min="5" max="6" width="17.453125" style="4" customWidth="1"/>
    <col min="7" max="7" width="15.26953125" style="4" customWidth="1"/>
    <col min="8" max="8" width="17" style="4" customWidth="1"/>
    <col min="9" max="9" width="15.26953125" style="4" customWidth="1"/>
    <col min="10" max="10" width="10.1796875" style="4" customWidth="1"/>
    <col min="11" max="11" width="13.26953125" style="7" customWidth="1"/>
    <col min="12" max="12" width="14.7265625" style="7" customWidth="1"/>
    <col min="13" max="13" width="14.81640625" style="7" customWidth="1"/>
    <col min="14" max="15" width="11.1796875" style="7" customWidth="1"/>
    <col min="16" max="16" width="9.1796875" style="7"/>
    <col min="17" max="17" width="14" style="7" customWidth="1"/>
    <col min="18" max="18" width="9.1796875" style="7"/>
    <col min="19" max="16384" width="9.1796875" style="4"/>
  </cols>
  <sheetData>
    <row r="1" spans="1:18" ht="33" customHeight="1" x14ac:dyDescent="0.5">
      <c r="A1" s="3" t="s">
        <v>13</v>
      </c>
      <c r="C1" s="5"/>
      <c r="D1" s="5"/>
      <c r="E1" s="5"/>
      <c r="F1" s="6"/>
    </row>
    <row r="2" spans="1:18" ht="22" customHeight="1" x14ac:dyDescent="0.35">
      <c r="B2" s="167" t="s">
        <v>119</v>
      </c>
      <c r="C2" s="8"/>
      <c r="D2" s="8"/>
      <c r="E2" s="9"/>
    </row>
    <row r="3" spans="1:18" ht="13.5" customHeight="1" thickBot="1" x14ac:dyDescent="0.3">
      <c r="A3" s="240"/>
      <c r="B3" s="240"/>
      <c r="C3" s="240"/>
      <c r="D3" s="240"/>
    </row>
    <row r="4" spans="1:18" ht="39" customHeight="1" x14ac:dyDescent="0.25">
      <c r="A4" s="10" t="s">
        <v>14</v>
      </c>
      <c r="B4" s="11" t="s">
        <v>15</v>
      </c>
      <c r="C4" s="11" t="s">
        <v>16</v>
      </c>
      <c r="D4" s="12" t="s">
        <v>94</v>
      </c>
      <c r="E4" s="13" t="s">
        <v>17</v>
      </c>
      <c r="J4" s="7"/>
      <c r="R4" s="4"/>
    </row>
    <row r="5" spans="1:18" ht="24.65" customHeight="1" x14ac:dyDescent="0.25">
      <c r="A5" s="14" t="s">
        <v>18</v>
      </c>
      <c r="B5" s="15" t="s">
        <v>19</v>
      </c>
      <c r="C5" s="16"/>
      <c r="D5" s="17">
        <f>F31</f>
        <v>0</v>
      </c>
      <c r="E5" s="18"/>
      <c r="J5" s="7"/>
      <c r="R5" s="4"/>
    </row>
    <row r="6" spans="1:18" ht="39" x14ac:dyDescent="0.25">
      <c r="A6" s="19" t="s">
        <v>20</v>
      </c>
      <c r="B6" s="15" t="s">
        <v>21</v>
      </c>
      <c r="C6" s="16"/>
      <c r="D6" s="20">
        <f>SUM(D7:D9)</f>
        <v>0</v>
      </c>
      <c r="E6" s="18"/>
      <c r="J6" s="7"/>
      <c r="R6" s="4"/>
    </row>
    <row r="7" spans="1:18" ht="37.5" x14ac:dyDescent="0.25">
      <c r="A7" s="21" t="s">
        <v>22</v>
      </c>
      <c r="B7" s="22" t="s">
        <v>23</v>
      </c>
      <c r="C7" s="16"/>
      <c r="D7" s="23">
        <f>F47</f>
        <v>0</v>
      </c>
      <c r="E7" s="18"/>
      <c r="J7" s="7"/>
      <c r="R7" s="4"/>
    </row>
    <row r="8" spans="1:18" ht="19.5" customHeight="1" x14ac:dyDescent="0.25">
      <c r="A8" s="21" t="s">
        <v>24</v>
      </c>
      <c r="B8" s="22" t="s">
        <v>25</v>
      </c>
      <c r="C8" s="24"/>
      <c r="D8" s="23">
        <f>D7*C8</f>
        <v>0</v>
      </c>
      <c r="E8" s="25"/>
      <c r="J8" s="7"/>
      <c r="R8" s="4"/>
    </row>
    <row r="9" spans="1:18" ht="21" customHeight="1" x14ac:dyDescent="0.25">
      <c r="A9" s="21" t="s">
        <v>26</v>
      </c>
      <c r="B9" s="22" t="s">
        <v>27</v>
      </c>
      <c r="C9" s="16"/>
      <c r="D9" s="23">
        <f>G56</f>
        <v>0</v>
      </c>
      <c r="E9" s="18"/>
      <c r="J9" s="7"/>
      <c r="R9" s="4"/>
    </row>
    <row r="10" spans="1:18" ht="27" customHeight="1" x14ac:dyDescent="0.25">
      <c r="A10" s="19" t="s">
        <v>28</v>
      </c>
      <c r="B10" s="15" t="s">
        <v>29</v>
      </c>
      <c r="C10" s="16"/>
      <c r="D10" s="17">
        <f>IFERROR(G77,0)</f>
        <v>0</v>
      </c>
      <c r="E10" s="18"/>
      <c r="J10" s="7"/>
      <c r="R10" s="4"/>
    </row>
    <row r="11" spans="1:18" ht="21" customHeight="1" x14ac:dyDescent="0.25">
      <c r="A11" s="19" t="s">
        <v>30</v>
      </c>
      <c r="B11" s="15" t="s">
        <v>31</v>
      </c>
      <c r="C11" s="16"/>
      <c r="D11" s="17">
        <f>IFERROR(G86,0)</f>
        <v>0</v>
      </c>
      <c r="E11" s="18"/>
      <c r="J11" s="7"/>
      <c r="R11" s="4"/>
    </row>
    <row r="12" spans="1:18" ht="29.5" customHeight="1" x14ac:dyDescent="0.25">
      <c r="A12" s="19" t="s">
        <v>32</v>
      </c>
      <c r="B12" s="15" t="s">
        <v>33</v>
      </c>
      <c r="C12" s="16"/>
      <c r="D12" s="17">
        <f>F95</f>
        <v>0</v>
      </c>
      <c r="E12" s="18"/>
      <c r="J12" s="7"/>
      <c r="R12" s="4"/>
    </row>
    <row r="13" spans="1:18" ht="35.15" customHeight="1" thickBot="1" x14ac:dyDescent="0.3">
      <c r="A13" s="26" t="s">
        <v>34</v>
      </c>
      <c r="B13" s="27" t="s">
        <v>35</v>
      </c>
      <c r="C13" s="28"/>
      <c r="D13" s="29">
        <f>D5+D6+D10+D11+D12</f>
        <v>0</v>
      </c>
      <c r="E13" s="30"/>
      <c r="F13" s="31"/>
      <c r="J13" s="7"/>
      <c r="R13" s="4"/>
    </row>
    <row r="14" spans="1:18" ht="18" customHeight="1" x14ac:dyDescent="0.25">
      <c r="A14" s="32" t="s">
        <v>36</v>
      </c>
      <c r="B14" s="33" t="s">
        <v>37</v>
      </c>
      <c r="C14" s="24"/>
      <c r="D14" s="20">
        <f>ROUND(D13*C14,2)</f>
        <v>0</v>
      </c>
      <c r="E14" s="34"/>
      <c r="J14" s="7"/>
      <c r="R14" s="4"/>
    </row>
    <row r="15" spans="1:18" ht="18" customHeight="1" x14ac:dyDescent="0.25">
      <c r="A15" s="32" t="s">
        <v>38</v>
      </c>
      <c r="B15" s="33" t="s">
        <v>39</v>
      </c>
      <c r="C15" s="24"/>
      <c r="D15" s="20">
        <f>ROUND((D13+D14)*C15,2)</f>
        <v>0</v>
      </c>
      <c r="E15" s="35"/>
      <c r="J15" s="7"/>
      <c r="R15" s="4"/>
    </row>
    <row r="16" spans="1:18" ht="26.15" customHeight="1" thickBot="1" x14ac:dyDescent="0.3">
      <c r="A16" s="26" t="s">
        <v>40</v>
      </c>
      <c r="B16" s="27" t="s">
        <v>41</v>
      </c>
      <c r="C16" s="28"/>
      <c r="D16" s="29">
        <f>D13+D14+D15</f>
        <v>0</v>
      </c>
      <c r="E16" s="30"/>
      <c r="J16" s="7"/>
      <c r="R16" s="4"/>
    </row>
    <row r="17" spans="1:18" ht="26" x14ac:dyDescent="0.25">
      <c r="A17" s="32" t="s">
        <v>42</v>
      </c>
      <c r="B17" s="33" t="s">
        <v>43</v>
      </c>
      <c r="C17" s="170" t="str">
        <f>Свод!D16</f>
        <v>Кол-во суток</v>
      </c>
      <c r="D17" s="123">
        <f>Свод!D28</f>
        <v>0</v>
      </c>
      <c r="E17" s="36"/>
      <c r="J17" s="7"/>
      <c r="R17" s="4"/>
    </row>
    <row r="18" spans="1:18" ht="31" customHeight="1" thickBot="1" x14ac:dyDescent="0.3">
      <c r="A18" s="37" t="s">
        <v>44</v>
      </c>
      <c r="B18" s="38" t="s">
        <v>45</v>
      </c>
      <c r="C18" s="39"/>
      <c r="D18" s="40">
        <f>IFERROR(ROUND(D16/D17,2),0)</f>
        <v>0</v>
      </c>
      <c r="E18" s="41"/>
      <c r="J18" s="7"/>
      <c r="R18" s="4"/>
    </row>
    <row r="21" spans="1:18" ht="9" customHeight="1" x14ac:dyDescent="0.25"/>
    <row r="23" spans="1:18" ht="16" thickBot="1" x14ac:dyDescent="0.4">
      <c r="B23" s="42" t="s">
        <v>46</v>
      </c>
      <c r="F23" s="43"/>
    </row>
    <row r="24" spans="1:18" ht="12.75" customHeight="1" x14ac:dyDescent="0.25">
      <c r="A24" s="241" t="s">
        <v>14</v>
      </c>
      <c r="B24" s="243" t="s">
        <v>47</v>
      </c>
      <c r="C24" s="243" t="s">
        <v>48</v>
      </c>
      <c r="D24" s="245" t="s">
        <v>49</v>
      </c>
      <c r="E24" s="238" t="s">
        <v>50</v>
      </c>
      <c r="F24" s="239"/>
    </row>
    <row r="25" spans="1:18" ht="26.25" customHeight="1" x14ac:dyDescent="0.25">
      <c r="A25" s="242"/>
      <c r="B25" s="244"/>
      <c r="C25" s="244"/>
      <c r="D25" s="246"/>
      <c r="E25" s="180" t="s">
        <v>51</v>
      </c>
      <c r="F25" s="45" t="s">
        <v>52</v>
      </c>
    </row>
    <row r="26" spans="1:18" ht="13" x14ac:dyDescent="0.25">
      <c r="A26" s="46">
        <v>1</v>
      </c>
      <c r="B26" s="47"/>
      <c r="C26" s="48"/>
      <c r="D26" s="49"/>
      <c r="E26" s="50"/>
      <c r="F26" s="51">
        <f>E26*D26</f>
        <v>0</v>
      </c>
    </row>
    <row r="27" spans="1:18" ht="13" x14ac:dyDescent="0.25">
      <c r="A27" s="46">
        <f>A26+1</f>
        <v>2</v>
      </c>
      <c r="B27" s="47"/>
      <c r="C27" s="48"/>
      <c r="D27" s="49"/>
      <c r="E27" s="50"/>
      <c r="F27" s="51">
        <f>E27*D27</f>
        <v>0</v>
      </c>
    </row>
    <row r="28" spans="1:18" ht="13" x14ac:dyDescent="0.25">
      <c r="A28" s="46">
        <f t="shared" ref="A28:A30" si="0">A27+1</f>
        <v>3</v>
      </c>
      <c r="B28" s="47"/>
      <c r="C28" s="48"/>
      <c r="D28" s="49"/>
      <c r="E28" s="50"/>
      <c r="F28" s="51">
        <f t="shared" ref="F28:F30" si="1">E28*D28</f>
        <v>0</v>
      </c>
    </row>
    <row r="29" spans="1:18" ht="13" x14ac:dyDescent="0.25">
      <c r="A29" s="46">
        <f t="shared" si="0"/>
        <v>4</v>
      </c>
      <c r="B29" s="47"/>
      <c r="C29" s="48"/>
      <c r="D29" s="49"/>
      <c r="E29" s="50"/>
      <c r="F29" s="51">
        <f t="shared" si="1"/>
        <v>0</v>
      </c>
    </row>
    <row r="30" spans="1:18" ht="13" x14ac:dyDescent="0.25">
      <c r="A30" s="46">
        <f t="shared" si="0"/>
        <v>5</v>
      </c>
      <c r="B30" s="47"/>
      <c r="C30" s="48"/>
      <c r="D30" s="49"/>
      <c r="E30" s="50"/>
      <c r="F30" s="51">
        <f t="shared" si="1"/>
        <v>0</v>
      </c>
    </row>
    <row r="31" spans="1:18" ht="15.75" customHeight="1" thickBot="1" x14ac:dyDescent="0.35">
      <c r="A31" s="251" t="s">
        <v>53</v>
      </c>
      <c r="B31" s="252"/>
      <c r="C31" s="52"/>
      <c r="D31" s="53"/>
      <c r="E31" s="52"/>
      <c r="F31" s="54">
        <f>SUM(F26:F30)</f>
        <v>0</v>
      </c>
    </row>
    <row r="32" spans="1:18" ht="13" x14ac:dyDescent="0.3">
      <c r="A32" s="55"/>
      <c r="B32" s="55"/>
      <c r="C32" s="55"/>
      <c r="D32" s="55"/>
      <c r="E32" s="55"/>
      <c r="F32" s="56"/>
    </row>
    <row r="33" spans="1:18" ht="13" x14ac:dyDescent="0.3">
      <c r="A33" s="55"/>
      <c r="B33" s="55"/>
      <c r="C33" s="55"/>
      <c r="D33" s="55"/>
      <c r="E33" s="55"/>
      <c r="F33" s="56"/>
      <c r="G33" s="57"/>
    </row>
    <row r="34" spans="1:18" ht="16" thickBot="1" x14ac:dyDescent="0.4">
      <c r="B34" s="58" t="str">
        <f>CONCATENATE(A7," ",B7)</f>
        <v xml:space="preserve">2.1. Расходы на оплату труда работников, непосредственно участвующих в создании продукции </v>
      </c>
      <c r="G34" s="43"/>
      <c r="J34" s="7"/>
      <c r="R34" s="4"/>
    </row>
    <row r="35" spans="1:18" ht="62.5" x14ac:dyDescent="0.25">
      <c r="A35" s="59" t="s">
        <v>14</v>
      </c>
      <c r="B35" s="60" t="s">
        <v>54</v>
      </c>
      <c r="C35" s="61" t="s">
        <v>55</v>
      </c>
      <c r="D35" s="61" t="s">
        <v>56</v>
      </c>
      <c r="E35" s="61" t="s">
        <v>57</v>
      </c>
      <c r="F35" s="62" t="s">
        <v>58</v>
      </c>
      <c r="G35" s="63" t="s">
        <v>59</v>
      </c>
      <c r="J35" s="7"/>
      <c r="R35" s="4"/>
    </row>
    <row r="36" spans="1:18" ht="37.5" x14ac:dyDescent="0.25">
      <c r="A36" s="46">
        <v>1</v>
      </c>
      <c r="B36" s="189" t="s">
        <v>104</v>
      </c>
      <c r="C36" s="64"/>
      <c r="D36" s="64"/>
      <c r="E36" s="64"/>
      <c r="F36" s="65">
        <f>E36*D36*C36</f>
        <v>0</v>
      </c>
      <c r="G36" s="66">
        <f>E36*164</f>
        <v>0</v>
      </c>
      <c r="J36" s="7"/>
      <c r="R36" s="4"/>
    </row>
    <row r="37" spans="1:18" x14ac:dyDescent="0.25">
      <c r="A37" s="46">
        <f>A36+1</f>
        <v>2</v>
      </c>
      <c r="B37" s="189" t="s">
        <v>105</v>
      </c>
      <c r="C37" s="64"/>
      <c r="D37" s="64"/>
      <c r="E37" s="64"/>
      <c r="F37" s="65">
        <f t="shared" ref="F37:F40" si="2">E37*D37*C37</f>
        <v>0</v>
      </c>
      <c r="G37" s="66">
        <f t="shared" ref="G37:G40" si="3">E37*164</f>
        <v>0</v>
      </c>
      <c r="J37" s="7"/>
      <c r="R37" s="4"/>
    </row>
    <row r="38" spans="1:18" x14ac:dyDescent="0.25">
      <c r="A38" s="46">
        <f t="shared" ref="A38:A46" si="4">A37+1</f>
        <v>3</v>
      </c>
      <c r="B38" s="189" t="s">
        <v>105</v>
      </c>
      <c r="C38" s="64"/>
      <c r="D38" s="64"/>
      <c r="E38" s="64"/>
      <c r="F38" s="65">
        <f t="shared" si="2"/>
        <v>0</v>
      </c>
      <c r="G38" s="66">
        <f t="shared" si="3"/>
        <v>0</v>
      </c>
      <c r="J38" s="7"/>
      <c r="R38" s="4"/>
    </row>
    <row r="39" spans="1:18" x14ac:dyDescent="0.25">
      <c r="A39" s="46">
        <f t="shared" si="4"/>
        <v>4</v>
      </c>
      <c r="B39" s="189" t="s">
        <v>105</v>
      </c>
      <c r="C39" s="64"/>
      <c r="D39" s="64"/>
      <c r="E39" s="64"/>
      <c r="F39" s="65">
        <f t="shared" si="2"/>
        <v>0</v>
      </c>
      <c r="G39" s="66">
        <f t="shared" si="3"/>
        <v>0</v>
      </c>
      <c r="J39" s="7"/>
      <c r="R39" s="4"/>
    </row>
    <row r="40" spans="1:18" x14ac:dyDescent="0.25">
      <c r="A40" s="46">
        <f t="shared" si="4"/>
        <v>5</v>
      </c>
      <c r="B40" s="189" t="s">
        <v>105</v>
      </c>
      <c r="C40" s="64"/>
      <c r="D40" s="64"/>
      <c r="E40" s="64"/>
      <c r="F40" s="65">
        <f t="shared" si="2"/>
        <v>0</v>
      </c>
      <c r="G40" s="66">
        <f t="shared" si="3"/>
        <v>0</v>
      </c>
      <c r="J40" s="7"/>
      <c r="R40" s="4"/>
    </row>
    <row r="41" spans="1:18" x14ac:dyDescent="0.25">
      <c r="A41" s="46">
        <f t="shared" si="4"/>
        <v>6</v>
      </c>
      <c r="B41" s="190" t="s">
        <v>106</v>
      </c>
      <c r="C41" s="187"/>
      <c r="D41" s="187"/>
      <c r="E41" s="188"/>
      <c r="F41" s="65">
        <f t="shared" ref="F41:F46" si="5">E41*D41*C41</f>
        <v>0</v>
      </c>
      <c r="G41" s="66">
        <f t="shared" ref="G41:G46" si="6">E41*164</f>
        <v>0</v>
      </c>
      <c r="J41" s="7"/>
      <c r="R41" s="4"/>
    </row>
    <row r="42" spans="1:18" ht="37.5" x14ac:dyDescent="0.25">
      <c r="A42" s="46">
        <f t="shared" si="4"/>
        <v>7</v>
      </c>
      <c r="B42" s="190" t="s">
        <v>107</v>
      </c>
      <c r="C42" s="187"/>
      <c r="D42" s="187"/>
      <c r="E42" s="188"/>
      <c r="F42" s="65">
        <f t="shared" si="5"/>
        <v>0</v>
      </c>
      <c r="G42" s="66">
        <f t="shared" si="6"/>
        <v>0</v>
      </c>
      <c r="J42" s="7"/>
      <c r="R42" s="4"/>
    </row>
    <row r="43" spans="1:18" ht="25" x14ac:dyDescent="0.25">
      <c r="A43" s="46">
        <f t="shared" si="4"/>
        <v>8</v>
      </c>
      <c r="B43" s="190" t="s">
        <v>108</v>
      </c>
      <c r="C43" s="187"/>
      <c r="D43" s="187"/>
      <c r="E43" s="188"/>
      <c r="F43" s="65">
        <f t="shared" si="5"/>
        <v>0</v>
      </c>
      <c r="G43" s="66">
        <f t="shared" si="6"/>
        <v>0</v>
      </c>
      <c r="J43" s="7"/>
      <c r="R43" s="4"/>
    </row>
    <row r="44" spans="1:18" ht="37.5" x14ac:dyDescent="0.25">
      <c r="A44" s="46">
        <f t="shared" si="4"/>
        <v>9</v>
      </c>
      <c r="B44" s="190" t="s">
        <v>109</v>
      </c>
      <c r="C44" s="187"/>
      <c r="D44" s="187"/>
      <c r="E44" s="188"/>
      <c r="F44" s="65">
        <f t="shared" si="5"/>
        <v>0</v>
      </c>
      <c r="G44" s="66">
        <f t="shared" si="6"/>
        <v>0</v>
      </c>
      <c r="J44" s="7"/>
      <c r="R44" s="4"/>
    </row>
    <row r="45" spans="1:18" ht="25" x14ac:dyDescent="0.25">
      <c r="A45" s="46">
        <f t="shared" si="4"/>
        <v>10</v>
      </c>
      <c r="B45" s="190" t="s">
        <v>108</v>
      </c>
      <c r="C45" s="187"/>
      <c r="D45" s="187"/>
      <c r="E45" s="188"/>
      <c r="F45" s="65">
        <f t="shared" si="5"/>
        <v>0</v>
      </c>
      <c r="G45" s="66">
        <f t="shared" si="6"/>
        <v>0</v>
      </c>
      <c r="J45" s="7"/>
      <c r="R45" s="4"/>
    </row>
    <row r="46" spans="1:18" ht="25" x14ac:dyDescent="0.25">
      <c r="A46" s="46">
        <f t="shared" si="4"/>
        <v>11</v>
      </c>
      <c r="B46" s="190" t="s">
        <v>108</v>
      </c>
      <c r="C46" s="187"/>
      <c r="D46" s="187"/>
      <c r="E46" s="188"/>
      <c r="F46" s="65">
        <f t="shared" si="5"/>
        <v>0</v>
      </c>
      <c r="G46" s="66">
        <f t="shared" si="6"/>
        <v>0</v>
      </c>
      <c r="J46" s="7"/>
      <c r="R46" s="4"/>
    </row>
    <row r="47" spans="1:18" ht="15.75" customHeight="1" thickBot="1" x14ac:dyDescent="0.35">
      <c r="A47" s="67" t="s">
        <v>53</v>
      </c>
      <c r="B47" s="68"/>
      <c r="C47" s="69">
        <f>SUM(C36:C46)</f>
        <v>0</v>
      </c>
      <c r="D47" s="70">
        <f t="shared" ref="D47" si="7">SUM(D36:D46)</f>
        <v>0</v>
      </c>
      <c r="E47" s="71">
        <f>IFERROR(F47/D47/C47,0)</f>
        <v>0</v>
      </c>
      <c r="F47" s="72">
        <f>SUM(F36:F46)</f>
        <v>0</v>
      </c>
      <c r="G47" s="73">
        <f>(164*(E47))</f>
        <v>0</v>
      </c>
      <c r="J47" s="7"/>
      <c r="R47" s="4"/>
    </row>
    <row r="48" spans="1:18" x14ac:dyDescent="0.25">
      <c r="J48" s="7"/>
      <c r="R48" s="4"/>
    </row>
    <row r="49" spans="1:18" ht="16" thickBot="1" x14ac:dyDescent="0.4">
      <c r="B49" s="58" t="str">
        <f>CONCATENATE(A9," ",B9)</f>
        <v>2.3 Прочие расходы на персонал</v>
      </c>
      <c r="C49" s="74"/>
      <c r="G49" s="43"/>
      <c r="J49" s="7"/>
      <c r="R49" s="4"/>
    </row>
    <row r="50" spans="1:18" ht="53.5" customHeight="1" x14ac:dyDescent="0.25">
      <c r="A50" s="75" t="s">
        <v>14</v>
      </c>
      <c r="B50" s="76" t="s">
        <v>60</v>
      </c>
      <c r="C50" s="179" t="s">
        <v>48</v>
      </c>
      <c r="D50" s="179" t="s">
        <v>61</v>
      </c>
      <c r="E50" s="179" t="s">
        <v>62</v>
      </c>
      <c r="F50" s="78" t="s">
        <v>63</v>
      </c>
      <c r="G50" s="79" t="s">
        <v>64</v>
      </c>
      <c r="J50" s="7"/>
      <c r="R50" s="4"/>
    </row>
    <row r="51" spans="1:18" x14ac:dyDescent="0.25">
      <c r="A51" s="46">
        <v>1</v>
      </c>
      <c r="B51" s="80" t="s">
        <v>117</v>
      </c>
      <c r="C51" s="64" t="s">
        <v>118</v>
      </c>
      <c r="D51" s="64"/>
      <c r="E51" s="64"/>
      <c r="F51" s="65"/>
      <c r="G51" s="81">
        <f>E51*D51*F51</f>
        <v>0</v>
      </c>
      <c r="J51" s="7"/>
      <c r="R51" s="4"/>
    </row>
    <row r="52" spans="1:18" x14ac:dyDescent="0.25">
      <c r="A52" s="46">
        <f>A51+1</f>
        <v>2</v>
      </c>
      <c r="B52" s="80"/>
      <c r="C52" s="64"/>
      <c r="D52" s="64"/>
      <c r="E52" s="64"/>
      <c r="F52" s="65"/>
      <c r="G52" s="81">
        <f>E52*D52*F52</f>
        <v>0</v>
      </c>
      <c r="J52" s="7"/>
      <c r="R52" s="4"/>
    </row>
    <row r="53" spans="1:18" x14ac:dyDescent="0.25">
      <c r="A53" s="46">
        <f t="shared" ref="A53:A55" si="8">A52+1</f>
        <v>3</v>
      </c>
      <c r="B53" s="82"/>
      <c r="C53" s="64"/>
      <c r="D53" s="64"/>
      <c r="E53" s="64"/>
      <c r="F53" s="65"/>
      <c r="G53" s="81">
        <f>E53*D53*F53</f>
        <v>0</v>
      </c>
      <c r="J53" s="7"/>
      <c r="R53" s="4"/>
    </row>
    <row r="54" spans="1:18" x14ac:dyDescent="0.25">
      <c r="A54" s="46">
        <f t="shared" si="8"/>
        <v>4</v>
      </c>
      <c r="B54" s="80"/>
      <c r="C54" s="64"/>
      <c r="D54" s="64"/>
      <c r="E54" s="64"/>
      <c r="F54" s="65"/>
      <c r="G54" s="81">
        <f>E54*D54*F54</f>
        <v>0</v>
      </c>
      <c r="J54" s="7"/>
      <c r="R54" s="4"/>
    </row>
    <row r="55" spans="1:18" ht="13.5" customHeight="1" thickBot="1" x14ac:dyDescent="0.3">
      <c r="A55" s="46">
        <f t="shared" si="8"/>
        <v>5</v>
      </c>
      <c r="B55" s="16"/>
      <c r="C55" s="64"/>
      <c r="D55" s="64"/>
      <c r="E55" s="64"/>
      <c r="F55" s="65"/>
      <c r="G55" s="81">
        <f>E55*D55*F55</f>
        <v>0</v>
      </c>
      <c r="J55" s="7"/>
      <c r="R55" s="4"/>
    </row>
    <row r="56" spans="1:18" s="87" customFormat="1" ht="13.5" thickBot="1" x14ac:dyDescent="0.35">
      <c r="A56" s="67" t="s">
        <v>53</v>
      </c>
      <c r="B56" s="68"/>
      <c r="C56" s="83"/>
      <c r="D56" s="84"/>
      <c r="E56" s="85"/>
      <c r="F56" s="72"/>
      <c r="G56" s="86">
        <f>SUM(G51:G55)</f>
        <v>0</v>
      </c>
      <c r="J56" s="88"/>
      <c r="K56" s="88"/>
      <c r="L56" s="88"/>
      <c r="M56" s="88"/>
      <c r="N56" s="88"/>
      <c r="O56" s="88"/>
      <c r="P56" s="88"/>
      <c r="Q56" s="88"/>
    </row>
    <row r="57" spans="1:18" x14ac:dyDescent="0.25">
      <c r="J57" s="7"/>
      <c r="R57" s="4"/>
    </row>
    <row r="58" spans="1:18" ht="16" thickBot="1" x14ac:dyDescent="0.4">
      <c r="B58" s="58" t="str">
        <f>CONCATENATE(A10," ",B10)</f>
        <v>3. Имущественные расходы (амортизация/аренда/лизинг)</v>
      </c>
      <c r="G58" s="43"/>
      <c r="J58" s="7"/>
      <c r="R58" s="4"/>
    </row>
    <row r="59" spans="1:18" ht="50" x14ac:dyDescent="0.25">
      <c r="A59" s="75" t="s">
        <v>14</v>
      </c>
      <c r="B59" s="76" t="s">
        <v>65</v>
      </c>
      <c r="C59" s="179" t="s">
        <v>66</v>
      </c>
      <c r="D59" s="179" t="s">
        <v>67</v>
      </c>
      <c r="E59" s="78" t="s">
        <v>68</v>
      </c>
      <c r="F59" s="78" t="s">
        <v>69</v>
      </c>
      <c r="G59" s="79" t="s">
        <v>70</v>
      </c>
      <c r="J59" s="7"/>
      <c r="R59" s="4"/>
    </row>
    <row r="60" spans="1:18" s="7" customFormat="1" ht="17.149999999999999" customHeight="1" x14ac:dyDescent="0.25">
      <c r="A60" s="89"/>
      <c r="B60" s="90" t="s">
        <v>71</v>
      </c>
      <c r="C60" s="91"/>
      <c r="D60" s="91"/>
      <c r="E60" s="92"/>
      <c r="F60" s="92"/>
      <c r="G60" s="93">
        <f>SUM(G61:G69)</f>
        <v>0</v>
      </c>
    </row>
    <row r="61" spans="1:18" x14ac:dyDescent="0.25">
      <c r="A61" s="94">
        <v>1</v>
      </c>
      <c r="B61" s="95" t="s">
        <v>120</v>
      </c>
      <c r="C61" s="96"/>
      <c r="D61" s="96"/>
      <c r="E61" s="195"/>
      <c r="F61" s="98"/>
      <c r="G61" s="99">
        <f>IFERROR(D61/E61*F61*C61,0)</f>
        <v>0</v>
      </c>
      <c r="J61" s="7"/>
      <c r="R61" s="4"/>
    </row>
    <row r="62" spans="1:18" x14ac:dyDescent="0.25">
      <c r="A62" s="94">
        <f>A61+1</f>
        <v>2</v>
      </c>
      <c r="B62" s="95" t="s">
        <v>121</v>
      </c>
      <c r="C62" s="96"/>
      <c r="D62" s="96"/>
      <c r="E62" s="195"/>
      <c r="F62" s="98"/>
      <c r="G62" s="99">
        <f>IFERROR(D62/E62*F62*C62,0)</f>
        <v>0</v>
      </c>
      <c r="J62" s="7"/>
      <c r="R62" s="4"/>
    </row>
    <row r="63" spans="1:18" x14ac:dyDescent="0.25">
      <c r="A63" s="94">
        <f t="shared" ref="A63:A76" si="9">A62+1</f>
        <v>3</v>
      </c>
      <c r="B63" s="95" t="s">
        <v>122</v>
      </c>
      <c r="C63" s="96"/>
      <c r="D63" s="96"/>
      <c r="E63" s="195"/>
      <c r="F63" s="98"/>
      <c r="G63" s="99">
        <f>IFERROR(D63/E63*F63*C63,0)</f>
        <v>0</v>
      </c>
      <c r="J63" s="7"/>
      <c r="R63" s="4"/>
    </row>
    <row r="64" spans="1:18" x14ac:dyDescent="0.25">
      <c r="A64" s="94">
        <f t="shared" si="9"/>
        <v>4</v>
      </c>
      <c r="B64" s="95" t="s">
        <v>123</v>
      </c>
      <c r="C64" s="96"/>
      <c r="D64" s="194"/>
      <c r="E64" s="195"/>
      <c r="F64" s="98"/>
      <c r="G64" s="99">
        <f>IFERROR(D64/E64*F64*C64,0)</f>
        <v>0</v>
      </c>
      <c r="J64" s="7"/>
      <c r="R64" s="4"/>
    </row>
    <row r="65" spans="1:18" x14ac:dyDescent="0.25">
      <c r="A65" s="94">
        <f t="shared" si="9"/>
        <v>5</v>
      </c>
      <c r="B65" s="95" t="s">
        <v>110</v>
      </c>
      <c r="C65" s="96"/>
      <c r="D65" s="96"/>
      <c r="E65" s="97"/>
      <c r="F65" s="98"/>
      <c r="G65" s="99">
        <f>IFERROR(D65/E65*F65*C65,0)</f>
        <v>0</v>
      </c>
      <c r="J65" s="7"/>
      <c r="R65" s="4"/>
    </row>
    <row r="66" spans="1:18" x14ac:dyDescent="0.25">
      <c r="A66" s="94">
        <f t="shared" si="9"/>
        <v>6</v>
      </c>
      <c r="B66" s="191" t="s">
        <v>111</v>
      </c>
      <c r="C66" s="96"/>
      <c r="D66" s="192"/>
      <c r="E66" s="193"/>
      <c r="F66" s="98"/>
      <c r="G66" s="99">
        <f t="shared" ref="G66:G69" si="10">IFERROR(D66/E66*F66*C66,0)</f>
        <v>0</v>
      </c>
      <c r="J66" s="7"/>
      <c r="R66" s="4"/>
    </row>
    <row r="67" spans="1:18" x14ac:dyDescent="0.25">
      <c r="A67" s="94">
        <f t="shared" si="9"/>
        <v>7</v>
      </c>
      <c r="B67" s="191" t="s">
        <v>112</v>
      </c>
      <c r="C67" s="96"/>
      <c r="D67" s="192"/>
      <c r="E67" s="193"/>
      <c r="F67" s="98"/>
      <c r="G67" s="99">
        <f t="shared" si="10"/>
        <v>0</v>
      </c>
      <c r="J67" s="7"/>
      <c r="R67" s="4"/>
    </row>
    <row r="68" spans="1:18" x14ac:dyDescent="0.25">
      <c r="A68" s="94">
        <f t="shared" si="9"/>
        <v>8</v>
      </c>
      <c r="B68" s="191" t="s">
        <v>113</v>
      </c>
      <c r="C68" s="96"/>
      <c r="D68" s="192"/>
      <c r="E68" s="193"/>
      <c r="F68" s="98"/>
      <c r="G68" s="99">
        <f t="shared" si="10"/>
        <v>0</v>
      </c>
      <c r="J68" s="7"/>
      <c r="R68" s="4"/>
    </row>
    <row r="69" spans="1:18" ht="13" thickBot="1" x14ac:dyDescent="0.3">
      <c r="A69" s="94">
        <f t="shared" si="9"/>
        <v>9</v>
      </c>
      <c r="B69" s="191" t="s">
        <v>114</v>
      </c>
      <c r="C69" s="96"/>
      <c r="D69" s="192"/>
      <c r="E69" s="193"/>
      <c r="F69" s="98"/>
      <c r="G69" s="99">
        <f t="shared" si="10"/>
        <v>0</v>
      </c>
      <c r="J69" s="7"/>
      <c r="R69" s="4"/>
    </row>
    <row r="70" spans="1:18" ht="46" customHeight="1" x14ac:dyDescent="0.25">
      <c r="A70" s="75" t="s">
        <v>14</v>
      </c>
      <c r="B70" s="76" t="s">
        <v>65</v>
      </c>
      <c r="C70" s="179" t="s">
        <v>66</v>
      </c>
      <c r="D70" s="179" t="s">
        <v>72</v>
      </c>
      <c r="E70" s="179" t="s">
        <v>73</v>
      </c>
      <c r="F70" s="78" t="s">
        <v>69</v>
      </c>
      <c r="G70" s="79" t="s">
        <v>74</v>
      </c>
      <c r="J70" s="7"/>
      <c r="R70" s="4"/>
    </row>
    <row r="71" spans="1:18" ht="18.649999999999999" customHeight="1" x14ac:dyDescent="0.25">
      <c r="A71" s="100"/>
      <c r="B71" s="90" t="s">
        <v>75</v>
      </c>
      <c r="C71" s="101"/>
      <c r="D71" s="101"/>
      <c r="E71" s="102"/>
      <c r="F71" s="102"/>
      <c r="G71" s="103">
        <f>SUM(G72:G76)</f>
        <v>0</v>
      </c>
      <c r="J71" s="7"/>
      <c r="R71" s="4"/>
    </row>
    <row r="72" spans="1:18" x14ac:dyDescent="0.25">
      <c r="A72" s="94">
        <f>A71+1</f>
        <v>1</v>
      </c>
      <c r="B72" s="95"/>
      <c r="C72" s="96"/>
      <c r="D72" s="96"/>
      <c r="E72" s="97">
        <f>D72/30.4</f>
        <v>0</v>
      </c>
      <c r="F72" s="97"/>
      <c r="G72" s="99">
        <f t="shared" ref="G72" si="11">IFERROR(E72*F72*C72,0)</f>
        <v>0</v>
      </c>
      <c r="J72" s="7"/>
      <c r="R72" s="4"/>
    </row>
    <row r="73" spans="1:18" x14ac:dyDescent="0.25">
      <c r="A73" s="94">
        <f t="shared" si="9"/>
        <v>2</v>
      </c>
      <c r="B73" s="95"/>
      <c r="C73" s="96"/>
      <c r="D73" s="96"/>
      <c r="E73" s="97">
        <f t="shared" ref="E73:E76" si="12">D73/30.4</f>
        <v>0</v>
      </c>
      <c r="F73" s="97"/>
      <c r="G73" s="99">
        <f>IFERROR(E73*F73*C73,0)</f>
        <v>0</v>
      </c>
      <c r="J73" s="7"/>
      <c r="R73" s="4"/>
    </row>
    <row r="74" spans="1:18" x14ac:dyDescent="0.25">
      <c r="A74" s="94">
        <f t="shared" si="9"/>
        <v>3</v>
      </c>
      <c r="B74" s="95"/>
      <c r="C74" s="96"/>
      <c r="D74" s="96"/>
      <c r="E74" s="97">
        <f>D74/30.4</f>
        <v>0</v>
      </c>
      <c r="F74" s="97"/>
      <c r="G74" s="99">
        <f>IFERROR(E74*F74*C74,0)</f>
        <v>0</v>
      </c>
      <c r="J74" s="7"/>
      <c r="R74" s="4"/>
    </row>
    <row r="75" spans="1:18" x14ac:dyDescent="0.25">
      <c r="A75" s="94">
        <f t="shared" si="9"/>
        <v>4</v>
      </c>
      <c r="B75" s="95"/>
      <c r="C75" s="96"/>
      <c r="D75" s="96"/>
      <c r="E75" s="97">
        <f t="shared" si="12"/>
        <v>0</v>
      </c>
      <c r="F75" s="97"/>
      <c r="G75" s="99">
        <f t="shared" ref="G75:G76" si="13">IFERROR(E75*F75*C75,0)</f>
        <v>0</v>
      </c>
      <c r="J75" s="7"/>
      <c r="R75" s="4"/>
    </row>
    <row r="76" spans="1:18" x14ac:dyDescent="0.25">
      <c r="A76" s="94">
        <f t="shared" si="9"/>
        <v>5</v>
      </c>
      <c r="B76" s="95"/>
      <c r="C76" s="96"/>
      <c r="D76" s="96"/>
      <c r="E76" s="97">
        <f t="shared" si="12"/>
        <v>0</v>
      </c>
      <c r="F76" s="97"/>
      <c r="G76" s="99">
        <f t="shared" si="13"/>
        <v>0</v>
      </c>
      <c r="J76" s="7"/>
      <c r="R76" s="4"/>
    </row>
    <row r="77" spans="1:18" ht="17.149999999999999" customHeight="1" thickBot="1" x14ac:dyDescent="0.3">
      <c r="A77" s="104" t="s">
        <v>53</v>
      </c>
      <c r="B77" s="105"/>
      <c r="C77" s="106"/>
      <c r="D77" s="106"/>
      <c r="E77" s="106"/>
      <c r="F77" s="106"/>
      <c r="G77" s="107">
        <f>G71+G60</f>
        <v>0</v>
      </c>
      <c r="J77" s="7"/>
      <c r="R77" s="4"/>
    </row>
    <row r="78" spans="1:18" x14ac:dyDescent="0.25">
      <c r="J78" s="7"/>
      <c r="R78" s="4"/>
    </row>
    <row r="79" spans="1:18" ht="16" thickBot="1" x14ac:dyDescent="0.4">
      <c r="B79" s="58" t="str">
        <f>CONCATENATE(A11," ",B11)</f>
        <v>4. Транспортные затраты</v>
      </c>
      <c r="G79" s="43"/>
      <c r="J79" s="7"/>
      <c r="R79" s="4"/>
    </row>
    <row r="80" spans="1:18" ht="50" x14ac:dyDescent="0.25">
      <c r="A80" s="75" t="s">
        <v>14</v>
      </c>
      <c r="B80" s="76" t="s">
        <v>76</v>
      </c>
      <c r="C80" s="78" t="s">
        <v>77</v>
      </c>
      <c r="D80" s="78" t="s">
        <v>78</v>
      </c>
      <c r="E80" s="78" t="s">
        <v>79</v>
      </c>
      <c r="F80" s="78" t="s">
        <v>80</v>
      </c>
      <c r="G80" s="79" t="s">
        <v>81</v>
      </c>
      <c r="J80" s="7"/>
      <c r="R80" s="4"/>
    </row>
    <row r="81" spans="1:18" x14ac:dyDescent="0.25">
      <c r="A81" s="94">
        <v>1</v>
      </c>
      <c r="B81" s="95"/>
      <c r="C81" s="96"/>
      <c r="D81" s="97"/>
      <c r="E81" s="97"/>
      <c r="F81" s="98"/>
      <c r="G81" s="99">
        <f>F81*E81*D81</f>
        <v>0</v>
      </c>
      <c r="J81" s="7"/>
      <c r="R81" s="4"/>
    </row>
    <row r="82" spans="1:18" x14ac:dyDescent="0.25">
      <c r="A82" s="94">
        <f t="shared" ref="A82:A85" si="14">A81+1</f>
        <v>2</v>
      </c>
      <c r="B82" s="95"/>
      <c r="C82" s="96"/>
      <c r="D82" s="97"/>
      <c r="E82" s="97"/>
      <c r="F82" s="98"/>
      <c r="G82" s="99">
        <f>F82*E82*D82</f>
        <v>0</v>
      </c>
      <c r="J82" s="7"/>
      <c r="R82" s="4"/>
    </row>
    <row r="83" spans="1:18" x14ac:dyDescent="0.25">
      <c r="A83" s="94">
        <f t="shared" si="14"/>
        <v>3</v>
      </c>
      <c r="B83" s="95"/>
      <c r="C83" s="96"/>
      <c r="D83" s="97"/>
      <c r="E83" s="97"/>
      <c r="F83" s="98"/>
      <c r="G83" s="99">
        <f>F83*E83*D83</f>
        <v>0</v>
      </c>
      <c r="J83" s="7"/>
      <c r="R83" s="4"/>
    </row>
    <row r="84" spans="1:18" x14ac:dyDescent="0.25">
      <c r="A84" s="94">
        <f t="shared" si="14"/>
        <v>4</v>
      </c>
      <c r="B84" s="95"/>
      <c r="C84" s="96"/>
      <c r="D84" s="97"/>
      <c r="E84" s="97"/>
      <c r="F84" s="98"/>
      <c r="G84" s="99">
        <f t="shared" ref="G84:G85" si="15">F84*E84*D84</f>
        <v>0</v>
      </c>
      <c r="J84" s="7"/>
      <c r="R84" s="4"/>
    </row>
    <row r="85" spans="1:18" x14ac:dyDescent="0.25">
      <c r="A85" s="94">
        <f t="shared" si="14"/>
        <v>5</v>
      </c>
      <c r="B85" s="95"/>
      <c r="C85" s="96"/>
      <c r="D85" s="97"/>
      <c r="E85" s="97"/>
      <c r="F85" s="98"/>
      <c r="G85" s="99">
        <f t="shared" si="15"/>
        <v>0</v>
      </c>
      <c r="J85" s="7"/>
      <c r="R85" s="4"/>
    </row>
    <row r="86" spans="1:18" ht="13.5" thickBot="1" x14ac:dyDescent="0.3">
      <c r="A86" s="104" t="s">
        <v>53</v>
      </c>
      <c r="B86" s="105"/>
      <c r="C86" s="106"/>
      <c r="D86" s="106"/>
      <c r="E86" s="106"/>
      <c r="F86" s="106"/>
      <c r="G86" s="107">
        <f>SUM(G81:G85)</f>
        <v>0</v>
      </c>
      <c r="J86" s="7"/>
      <c r="R86" s="4"/>
    </row>
    <row r="87" spans="1:18" x14ac:dyDescent="0.25">
      <c r="J87" s="7"/>
      <c r="R87" s="4"/>
    </row>
    <row r="88" spans="1:18" ht="16" thickBot="1" x14ac:dyDescent="0.4">
      <c r="B88" s="58" t="str">
        <f>CONCATENATE(A12," ",B12)</f>
        <v xml:space="preserve">5. Прочие услуги и расходы </v>
      </c>
      <c r="G88" s="43"/>
    </row>
    <row r="89" spans="1:18" ht="100" customHeight="1" x14ac:dyDescent="0.25">
      <c r="A89" s="108" t="s">
        <v>14</v>
      </c>
      <c r="B89" s="109" t="s">
        <v>82</v>
      </c>
      <c r="C89" s="181" t="s">
        <v>48</v>
      </c>
      <c r="D89" s="181" t="s">
        <v>83</v>
      </c>
      <c r="E89" s="181" t="s">
        <v>84</v>
      </c>
      <c r="F89" s="111" t="s">
        <v>85</v>
      </c>
      <c r="G89" s="253" t="s">
        <v>86</v>
      </c>
      <c r="H89" s="254"/>
    </row>
    <row r="90" spans="1:18" x14ac:dyDescent="0.25">
      <c r="A90" s="46">
        <v>1</v>
      </c>
      <c r="B90" s="95" t="s">
        <v>115</v>
      </c>
      <c r="C90" s="97" t="s">
        <v>116</v>
      </c>
      <c r="D90" s="97"/>
      <c r="E90" s="98"/>
      <c r="F90" s="65">
        <f>E90*D90</f>
        <v>0</v>
      </c>
      <c r="G90" s="255"/>
      <c r="H90" s="256"/>
    </row>
    <row r="91" spans="1:18" s="7" customFormat="1" x14ac:dyDescent="0.25">
      <c r="A91" s="46">
        <f>A90+1</f>
        <v>2</v>
      </c>
      <c r="B91" s="95"/>
      <c r="C91" s="97"/>
      <c r="D91" s="97"/>
      <c r="E91" s="98"/>
      <c r="F91" s="65">
        <f t="shared" ref="F91:F94" si="16">E91*D91</f>
        <v>0</v>
      </c>
      <c r="G91" s="247"/>
      <c r="H91" s="248"/>
      <c r="I91" s="4"/>
      <c r="J91" s="4"/>
    </row>
    <row r="92" spans="1:18" s="7" customFormat="1" x14ac:dyDescent="0.25">
      <c r="A92" s="46">
        <f t="shared" ref="A92:A94" si="17">A91+1</f>
        <v>3</v>
      </c>
      <c r="B92" s="95"/>
      <c r="C92" s="97"/>
      <c r="D92" s="97"/>
      <c r="E92" s="98"/>
      <c r="F92" s="65">
        <f t="shared" si="16"/>
        <v>0</v>
      </c>
      <c r="G92" s="247"/>
      <c r="H92" s="248"/>
      <c r="I92" s="4"/>
      <c r="J92" s="4"/>
    </row>
    <row r="93" spans="1:18" s="7" customFormat="1" x14ac:dyDescent="0.25">
      <c r="A93" s="46">
        <f t="shared" si="17"/>
        <v>4</v>
      </c>
      <c r="B93" s="95"/>
      <c r="C93" s="97"/>
      <c r="D93" s="97"/>
      <c r="E93" s="98"/>
      <c r="F93" s="65">
        <f t="shared" si="16"/>
        <v>0</v>
      </c>
      <c r="G93" s="247"/>
      <c r="H93" s="248"/>
      <c r="I93" s="4"/>
      <c r="J93" s="4"/>
    </row>
    <row r="94" spans="1:18" s="7" customFormat="1" x14ac:dyDescent="0.25">
      <c r="A94" s="46">
        <f t="shared" si="17"/>
        <v>5</v>
      </c>
      <c r="B94" s="95"/>
      <c r="C94" s="97"/>
      <c r="D94" s="97"/>
      <c r="E94" s="98"/>
      <c r="F94" s="65">
        <f t="shared" si="16"/>
        <v>0</v>
      </c>
      <c r="G94" s="247"/>
      <c r="H94" s="248"/>
      <c r="I94" s="4"/>
      <c r="J94" s="4"/>
    </row>
    <row r="95" spans="1:18" s="7" customFormat="1" ht="13.5" thickBot="1" x14ac:dyDescent="0.35">
      <c r="A95" s="104" t="s">
        <v>53</v>
      </c>
      <c r="B95" s="105"/>
      <c r="C95" s="112"/>
      <c r="D95" s="112"/>
      <c r="E95" s="112"/>
      <c r="F95" s="113">
        <f>SUM(F90:F94)</f>
        <v>0</v>
      </c>
      <c r="G95" s="249"/>
      <c r="H95" s="250"/>
      <c r="I95" s="4"/>
      <c r="J95" s="4"/>
    </row>
    <row r="97" spans="1:15" s="7" customFormat="1" ht="13" x14ac:dyDescent="0.3">
      <c r="A97" s="114"/>
      <c r="B97" s="114"/>
      <c r="C97" s="115"/>
      <c r="D97" s="116"/>
      <c r="E97" s="116"/>
      <c r="F97" s="117"/>
      <c r="G97" s="116"/>
      <c r="H97" s="4"/>
      <c r="I97" s="4"/>
      <c r="J97" s="4"/>
    </row>
    <row r="98" spans="1:15" s="7" customFormat="1" x14ac:dyDescent="0.25">
      <c r="A98" s="4" t="s">
        <v>87</v>
      </c>
      <c r="B98" s="4"/>
      <c r="C98" s="4"/>
      <c r="D98" s="4"/>
      <c r="E98" s="4"/>
      <c r="F98" s="4"/>
      <c r="G98" s="4"/>
      <c r="H98" s="4"/>
      <c r="I98" s="4"/>
      <c r="J98" s="4"/>
    </row>
    <row r="100" spans="1:15" s="7" customFormat="1" x14ac:dyDescent="0.25">
      <c r="A100" s="118"/>
      <c r="B100" s="118"/>
      <c r="C100" s="119"/>
      <c r="D100" s="120"/>
      <c r="E100" s="120"/>
      <c r="F100" s="120"/>
      <c r="G100" s="120"/>
      <c r="H100" s="120"/>
      <c r="I100" s="120"/>
      <c r="J100" s="120"/>
      <c r="K100" s="121"/>
      <c r="L100" s="121"/>
      <c r="M100" s="121"/>
      <c r="N100" s="121"/>
      <c r="O100" s="122"/>
    </row>
    <row r="101" spans="1:15" s="7" customFormat="1" x14ac:dyDescent="0.25">
      <c r="A101" s="4" t="s">
        <v>88</v>
      </c>
      <c r="B101" s="4"/>
      <c r="C101" s="4"/>
      <c r="D101" s="4"/>
      <c r="E101" s="4"/>
      <c r="F101" s="4"/>
      <c r="G101" s="4"/>
      <c r="H101" s="4"/>
      <c r="I101" s="4"/>
      <c r="J101" s="4"/>
    </row>
    <row r="102" spans="1:15" s="7" customFormat="1" x14ac:dyDescent="0.25">
      <c r="A102" s="4" t="s">
        <v>89</v>
      </c>
      <c r="B102" s="4"/>
      <c r="C102" s="4"/>
      <c r="D102" s="4"/>
      <c r="E102" s="4"/>
      <c r="F102" s="4"/>
      <c r="G102" s="4"/>
      <c r="H102" s="4"/>
      <c r="I102" s="4"/>
      <c r="J102" s="4"/>
    </row>
  </sheetData>
  <mergeCells count="14">
    <mergeCell ref="G94:H94"/>
    <mergeCell ref="G95:H95"/>
    <mergeCell ref="A31:B31"/>
    <mergeCell ref="G89:H89"/>
    <mergeCell ref="G90:H90"/>
    <mergeCell ref="G91:H91"/>
    <mergeCell ref="G92:H92"/>
    <mergeCell ref="G93:H93"/>
    <mergeCell ref="E24:F24"/>
    <mergeCell ref="A3:D3"/>
    <mergeCell ref="A24:A25"/>
    <mergeCell ref="B24:B25"/>
    <mergeCell ref="C24:C25"/>
    <mergeCell ref="D24:D25"/>
  </mergeCells>
  <conditionalFormatting sqref="A101:B103">
    <cfRule type="cellIs" dxfId="6" priority="1" stopIfTrue="1" operator="equal">
      <formula>"х"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2"/>
  <sheetViews>
    <sheetView workbookViewId="0">
      <selection activeCell="D17" sqref="D17"/>
    </sheetView>
  </sheetViews>
  <sheetFormatPr defaultColWidth="9.1796875" defaultRowHeight="12.5" x14ac:dyDescent="0.25"/>
  <cols>
    <col min="1" max="1" width="6.453125" style="4" bestFit="1" customWidth="1"/>
    <col min="2" max="2" width="42.453125" style="4" customWidth="1"/>
    <col min="3" max="3" width="10.1796875" style="4" customWidth="1"/>
    <col min="4" max="4" width="17.26953125" style="4" customWidth="1"/>
    <col min="5" max="6" width="17.453125" style="4" customWidth="1"/>
    <col min="7" max="7" width="15.26953125" style="4" customWidth="1"/>
    <col min="8" max="8" width="17" style="4" customWidth="1"/>
    <col min="9" max="9" width="15.26953125" style="4" customWidth="1"/>
    <col min="10" max="10" width="10.1796875" style="4" customWidth="1"/>
    <col min="11" max="11" width="13.26953125" style="7" customWidth="1"/>
    <col min="12" max="12" width="14.7265625" style="7" customWidth="1"/>
    <col min="13" max="13" width="14.81640625" style="7" customWidth="1"/>
    <col min="14" max="15" width="11.1796875" style="7" customWidth="1"/>
    <col min="16" max="16" width="9.1796875" style="7"/>
    <col min="17" max="17" width="14" style="7" customWidth="1"/>
    <col min="18" max="18" width="9.1796875" style="7"/>
    <col min="19" max="16384" width="9.1796875" style="4"/>
  </cols>
  <sheetData>
    <row r="1" spans="1:18" ht="33" customHeight="1" x14ac:dyDescent="0.5">
      <c r="A1" s="3" t="s">
        <v>13</v>
      </c>
      <c r="C1" s="5"/>
      <c r="D1" s="5"/>
      <c r="E1" s="5"/>
      <c r="F1" s="6"/>
    </row>
    <row r="2" spans="1:18" ht="22" customHeight="1" x14ac:dyDescent="0.35">
      <c r="B2" s="167" t="s">
        <v>103</v>
      </c>
      <c r="C2" s="8"/>
      <c r="D2" s="8"/>
      <c r="E2" s="9"/>
    </row>
    <row r="3" spans="1:18" ht="13.5" customHeight="1" thickBot="1" x14ac:dyDescent="0.3">
      <c r="A3" s="240"/>
      <c r="B3" s="240"/>
      <c r="C3" s="240"/>
      <c r="D3" s="240"/>
    </row>
    <row r="4" spans="1:18" ht="39" customHeight="1" x14ac:dyDescent="0.25">
      <c r="A4" s="10" t="s">
        <v>14</v>
      </c>
      <c r="B4" s="11" t="s">
        <v>15</v>
      </c>
      <c r="C4" s="11" t="s">
        <v>16</v>
      </c>
      <c r="D4" s="12" t="s">
        <v>94</v>
      </c>
      <c r="E4" s="13" t="s">
        <v>17</v>
      </c>
      <c r="J4" s="7"/>
      <c r="R4" s="4"/>
    </row>
    <row r="5" spans="1:18" ht="24.65" customHeight="1" x14ac:dyDescent="0.25">
      <c r="A5" s="14" t="s">
        <v>18</v>
      </c>
      <c r="B5" s="15" t="s">
        <v>19</v>
      </c>
      <c r="C5" s="16"/>
      <c r="D5" s="17">
        <f>F31</f>
        <v>0</v>
      </c>
      <c r="E5" s="18"/>
      <c r="J5" s="7"/>
      <c r="R5" s="4"/>
    </row>
    <row r="6" spans="1:18" ht="39" x14ac:dyDescent="0.25">
      <c r="A6" s="19" t="s">
        <v>20</v>
      </c>
      <c r="B6" s="15" t="s">
        <v>21</v>
      </c>
      <c r="C6" s="16"/>
      <c r="D6" s="20">
        <f>SUM(D7:D9)</f>
        <v>0</v>
      </c>
      <c r="E6" s="18"/>
      <c r="J6" s="7"/>
      <c r="R6" s="4"/>
    </row>
    <row r="7" spans="1:18" ht="37.5" x14ac:dyDescent="0.25">
      <c r="A7" s="21" t="s">
        <v>22</v>
      </c>
      <c r="B7" s="22" t="s">
        <v>23</v>
      </c>
      <c r="C7" s="16"/>
      <c r="D7" s="23">
        <f>F47</f>
        <v>0</v>
      </c>
      <c r="E7" s="18"/>
      <c r="J7" s="7"/>
      <c r="R7" s="4"/>
    </row>
    <row r="8" spans="1:18" ht="19.5" customHeight="1" x14ac:dyDescent="0.25">
      <c r="A8" s="21" t="s">
        <v>24</v>
      </c>
      <c r="B8" s="22" t="s">
        <v>25</v>
      </c>
      <c r="C8" s="24"/>
      <c r="D8" s="23">
        <f>D7*C8</f>
        <v>0</v>
      </c>
      <c r="E8" s="25"/>
      <c r="J8" s="7"/>
      <c r="R8" s="4"/>
    </row>
    <row r="9" spans="1:18" ht="21" customHeight="1" x14ac:dyDescent="0.25">
      <c r="A9" s="21" t="s">
        <v>26</v>
      </c>
      <c r="B9" s="22" t="s">
        <v>27</v>
      </c>
      <c r="C9" s="16"/>
      <c r="D9" s="23">
        <f>G56</f>
        <v>0</v>
      </c>
      <c r="E9" s="18"/>
      <c r="J9" s="7"/>
      <c r="R9" s="4"/>
    </row>
    <row r="10" spans="1:18" ht="27" customHeight="1" x14ac:dyDescent="0.25">
      <c r="A10" s="19" t="s">
        <v>28</v>
      </c>
      <c r="B10" s="15" t="s">
        <v>29</v>
      </c>
      <c r="C10" s="16"/>
      <c r="D10" s="17">
        <f>IFERROR(G77,0)</f>
        <v>0</v>
      </c>
      <c r="E10" s="18"/>
      <c r="J10" s="7"/>
      <c r="R10" s="4"/>
    </row>
    <row r="11" spans="1:18" ht="21" customHeight="1" x14ac:dyDescent="0.25">
      <c r="A11" s="19" t="s">
        <v>30</v>
      </c>
      <c r="B11" s="15" t="s">
        <v>31</v>
      </c>
      <c r="C11" s="16"/>
      <c r="D11" s="17">
        <f>IFERROR(G86,0)</f>
        <v>0</v>
      </c>
      <c r="E11" s="18"/>
      <c r="J11" s="7"/>
      <c r="R11" s="4"/>
    </row>
    <row r="12" spans="1:18" ht="29.5" customHeight="1" x14ac:dyDescent="0.25">
      <c r="A12" s="19" t="s">
        <v>32</v>
      </c>
      <c r="B12" s="15" t="s">
        <v>33</v>
      </c>
      <c r="C12" s="16"/>
      <c r="D12" s="17">
        <f>F95</f>
        <v>0</v>
      </c>
      <c r="E12" s="18"/>
      <c r="J12" s="7"/>
      <c r="R12" s="4"/>
    </row>
    <row r="13" spans="1:18" ht="35.15" customHeight="1" thickBot="1" x14ac:dyDescent="0.3">
      <c r="A13" s="26" t="s">
        <v>34</v>
      </c>
      <c r="B13" s="27" t="s">
        <v>35</v>
      </c>
      <c r="C13" s="28"/>
      <c r="D13" s="29">
        <f>D5+D6+D10+D11+D12</f>
        <v>0</v>
      </c>
      <c r="E13" s="30"/>
      <c r="F13" s="31"/>
      <c r="J13" s="7"/>
      <c r="R13" s="4"/>
    </row>
    <row r="14" spans="1:18" ht="18" customHeight="1" x14ac:dyDescent="0.25">
      <c r="A14" s="32" t="s">
        <v>36</v>
      </c>
      <c r="B14" s="33" t="s">
        <v>37</v>
      </c>
      <c r="C14" s="24"/>
      <c r="D14" s="20">
        <f>ROUND(D13*C14,2)</f>
        <v>0</v>
      </c>
      <c r="E14" s="34"/>
      <c r="J14" s="7"/>
      <c r="R14" s="4"/>
    </row>
    <row r="15" spans="1:18" ht="18" customHeight="1" x14ac:dyDescent="0.25">
      <c r="A15" s="32" t="s">
        <v>38</v>
      </c>
      <c r="B15" s="33" t="s">
        <v>39</v>
      </c>
      <c r="C15" s="24"/>
      <c r="D15" s="20">
        <f>ROUND((D13+D14)*C15,2)</f>
        <v>0</v>
      </c>
      <c r="E15" s="35"/>
      <c r="J15" s="7"/>
      <c r="R15" s="4"/>
    </row>
    <row r="16" spans="1:18" ht="26.15" customHeight="1" thickBot="1" x14ac:dyDescent="0.3">
      <c r="A16" s="26" t="s">
        <v>40</v>
      </c>
      <c r="B16" s="27" t="s">
        <v>41</v>
      </c>
      <c r="C16" s="28"/>
      <c r="D16" s="29">
        <f>D13+D14+D15</f>
        <v>0</v>
      </c>
      <c r="E16" s="30"/>
      <c r="J16" s="7"/>
      <c r="R16" s="4"/>
    </row>
    <row r="17" spans="1:18" ht="26" x14ac:dyDescent="0.25">
      <c r="A17" s="32" t="s">
        <v>42</v>
      </c>
      <c r="B17" s="33" t="s">
        <v>43</v>
      </c>
      <c r="C17" s="170" t="str">
        <f>Свод!D16</f>
        <v>Кол-во суток</v>
      </c>
      <c r="D17" s="123">
        <f>Свод!G20</f>
        <v>0</v>
      </c>
      <c r="E17" s="36"/>
      <c r="J17" s="7"/>
      <c r="R17" s="4"/>
    </row>
    <row r="18" spans="1:18" ht="31" customHeight="1" thickBot="1" x14ac:dyDescent="0.3">
      <c r="A18" s="37" t="s">
        <v>44</v>
      </c>
      <c r="B18" s="38" t="s">
        <v>45</v>
      </c>
      <c r="C18" s="39"/>
      <c r="D18" s="40">
        <f>IFERROR(ROUND(D16/D17,2),0)</f>
        <v>0</v>
      </c>
      <c r="E18" s="41"/>
      <c r="J18" s="7"/>
      <c r="R18" s="4"/>
    </row>
    <row r="21" spans="1:18" ht="9" customHeight="1" x14ac:dyDescent="0.25"/>
    <row r="23" spans="1:18" ht="16" thickBot="1" x14ac:dyDescent="0.4">
      <c r="B23" s="42" t="s">
        <v>46</v>
      </c>
      <c r="F23" s="43"/>
    </row>
    <row r="24" spans="1:18" ht="12.75" customHeight="1" x14ac:dyDescent="0.25">
      <c r="A24" s="241" t="s">
        <v>14</v>
      </c>
      <c r="B24" s="243" t="s">
        <v>47</v>
      </c>
      <c r="C24" s="243" t="s">
        <v>48</v>
      </c>
      <c r="D24" s="245" t="s">
        <v>49</v>
      </c>
      <c r="E24" s="238" t="s">
        <v>50</v>
      </c>
      <c r="F24" s="239"/>
    </row>
    <row r="25" spans="1:18" ht="26.25" customHeight="1" x14ac:dyDescent="0.25">
      <c r="A25" s="242"/>
      <c r="B25" s="244"/>
      <c r="C25" s="244"/>
      <c r="D25" s="246"/>
      <c r="E25" s="44" t="s">
        <v>51</v>
      </c>
      <c r="F25" s="45" t="s">
        <v>52</v>
      </c>
    </row>
    <row r="26" spans="1:18" ht="13" x14ac:dyDescent="0.25">
      <c r="A26" s="46">
        <v>1</v>
      </c>
      <c r="B26" s="47"/>
      <c r="C26" s="48"/>
      <c r="D26" s="49"/>
      <c r="E26" s="50"/>
      <c r="F26" s="51">
        <f>E26*D26</f>
        <v>0</v>
      </c>
    </row>
    <row r="27" spans="1:18" ht="13" x14ac:dyDescent="0.25">
      <c r="A27" s="46">
        <f>A26+1</f>
        <v>2</v>
      </c>
      <c r="B27" s="47"/>
      <c r="C27" s="48"/>
      <c r="D27" s="49"/>
      <c r="E27" s="50"/>
      <c r="F27" s="51">
        <f>E27*D27</f>
        <v>0</v>
      </c>
    </row>
    <row r="28" spans="1:18" ht="13" x14ac:dyDescent="0.25">
      <c r="A28" s="46">
        <f t="shared" ref="A28:A30" si="0">A27+1</f>
        <v>3</v>
      </c>
      <c r="B28" s="47"/>
      <c r="C28" s="48"/>
      <c r="D28" s="49"/>
      <c r="E28" s="50"/>
      <c r="F28" s="51">
        <f t="shared" ref="F28:F30" si="1">E28*D28</f>
        <v>0</v>
      </c>
    </row>
    <row r="29" spans="1:18" ht="13" x14ac:dyDescent="0.25">
      <c r="A29" s="46">
        <f t="shared" si="0"/>
        <v>4</v>
      </c>
      <c r="B29" s="47"/>
      <c r="C29" s="48"/>
      <c r="D29" s="49"/>
      <c r="E29" s="50"/>
      <c r="F29" s="51">
        <f t="shared" si="1"/>
        <v>0</v>
      </c>
    </row>
    <row r="30" spans="1:18" ht="13" x14ac:dyDescent="0.25">
      <c r="A30" s="46">
        <f t="shared" si="0"/>
        <v>5</v>
      </c>
      <c r="B30" s="47"/>
      <c r="C30" s="48"/>
      <c r="D30" s="49"/>
      <c r="E30" s="50"/>
      <c r="F30" s="51">
        <f t="shared" si="1"/>
        <v>0</v>
      </c>
    </row>
    <row r="31" spans="1:18" ht="15.75" customHeight="1" thickBot="1" x14ac:dyDescent="0.35">
      <c r="A31" s="251" t="s">
        <v>53</v>
      </c>
      <c r="B31" s="252"/>
      <c r="C31" s="52"/>
      <c r="D31" s="53"/>
      <c r="E31" s="52"/>
      <c r="F31" s="54">
        <f>SUM(F26:F30)</f>
        <v>0</v>
      </c>
    </row>
    <row r="32" spans="1:18" ht="13" x14ac:dyDescent="0.3">
      <c r="A32" s="55"/>
      <c r="B32" s="55"/>
      <c r="C32" s="55"/>
      <c r="D32" s="55"/>
      <c r="E32" s="55"/>
      <c r="F32" s="56"/>
    </row>
    <row r="33" spans="1:18" ht="13" x14ac:dyDescent="0.3">
      <c r="A33" s="55"/>
      <c r="B33" s="55"/>
      <c r="C33" s="55"/>
      <c r="D33" s="55"/>
      <c r="E33" s="55"/>
      <c r="F33" s="56"/>
      <c r="G33" s="57"/>
    </row>
    <row r="34" spans="1:18" ht="16" thickBot="1" x14ac:dyDescent="0.4">
      <c r="B34" s="58" t="str">
        <f>CONCATENATE(A7," ",B7)</f>
        <v xml:space="preserve">2.1. Расходы на оплату труда работников, непосредственно участвующих в создании продукции </v>
      </c>
      <c r="G34" s="43"/>
      <c r="J34" s="7"/>
      <c r="R34" s="4"/>
    </row>
    <row r="35" spans="1:18" ht="62.5" x14ac:dyDescent="0.25">
      <c r="A35" s="59" t="s">
        <v>14</v>
      </c>
      <c r="B35" s="60" t="s">
        <v>54</v>
      </c>
      <c r="C35" s="61" t="s">
        <v>55</v>
      </c>
      <c r="D35" s="61" t="s">
        <v>56</v>
      </c>
      <c r="E35" s="61" t="s">
        <v>57</v>
      </c>
      <c r="F35" s="62" t="s">
        <v>58</v>
      </c>
      <c r="G35" s="63" t="s">
        <v>59</v>
      </c>
      <c r="J35" s="7"/>
      <c r="R35" s="4"/>
    </row>
    <row r="36" spans="1:18" ht="37.5" x14ac:dyDescent="0.25">
      <c r="A36" s="46">
        <v>1</v>
      </c>
      <c r="B36" s="189" t="s">
        <v>104</v>
      </c>
      <c r="C36" s="64"/>
      <c r="D36" s="64"/>
      <c r="E36" s="64"/>
      <c r="F36" s="65">
        <f>E36*D36*C36</f>
        <v>0</v>
      </c>
      <c r="G36" s="66">
        <f>E36*164</f>
        <v>0</v>
      </c>
      <c r="J36" s="7"/>
      <c r="R36" s="4"/>
    </row>
    <row r="37" spans="1:18" x14ac:dyDescent="0.25">
      <c r="A37" s="46">
        <f>A36+1</f>
        <v>2</v>
      </c>
      <c r="B37" s="189" t="s">
        <v>105</v>
      </c>
      <c r="C37" s="64"/>
      <c r="D37" s="64"/>
      <c r="E37" s="64"/>
      <c r="F37" s="65">
        <f>E37*D37*C37</f>
        <v>0</v>
      </c>
      <c r="G37" s="66">
        <f>E37*164</f>
        <v>0</v>
      </c>
      <c r="J37" s="7"/>
      <c r="R37" s="4"/>
    </row>
    <row r="38" spans="1:18" x14ac:dyDescent="0.25">
      <c r="A38" s="46">
        <f t="shared" ref="A38:A46" si="2">A37+1</f>
        <v>3</v>
      </c>
      <c r="B38" s="189" t="s">
        <v>105</v>
      </c>
      <c r="C38" s="64"/>
      <c r="D38" s="64"/>
      <c r="E38" s="64"/>
      <c r="F38" s="65">
        <f>E38*D38*C38</f>
        <v>0</v>
      </c>
      <c r="G38" s="66">
        <f>E38*164</f>
        <v>0</v>
      </c>
      <c r="J38" s="7"/>
      <c r="R38" s="4"/>
    </row>
    <row r="39" spans="1:18" x14ac:dyDescent="0.25">
      <c r="A39" s="46">
        <f t="shared" si="2"/>
        <v>4</v>
      </c>
      <c r="B39" s="189" t="s">
        <v>105</v>
      </c>
      <c r="C39" s="64"/>
      <c r="D39" s="64"/>
      <c r="E39" s="64"/>
      <c r="F39" s="65">
        <f>E39*D39*C39</f>
        <v>0</v>
      </c>
      <c r="G39" s="66">
        <f>E39*164</f>
        <v>0</v>
      </c>
      <c r="J39" s="7"/>
      <c r="R39" s="4"/>
    </row>
    <row r="40" spans="1:18" x14ac:dyDescent="0.25">
      <c r="A40" s="46">
        <f t="shared" si="2"/>
        <v>5</v>
      </c>
      <c r="B40" s="189" t="s">
        <v>105</v>
      </c>
      <c r="C40" s="64"/>
      <c r="D40" s="64"/>
      <c r="E40" s="64"/>
      <c r="F40" s="65">
        <f>E40*D40*C40</f>
        <v>0</v>
      </c>
      <c r="G40" s="66">
        <f>E40*164</f>
        <v>0</v>
      </c>
      <c r="J40" s="7"/>
      <c r="R40" s="4"/>
    </row>
    <row r="41" spans="1:18" x14ac:dyDescent="0.25">
      <c r="A41" s="46">
        <f t="shared" si="2"/>
        <v>6</v>
      </c>
      <c r="B41" s="190" t="s">
        <v>106</v>
      </c>
      <c r="C41" s="187"/>
      <c r="D41" s="187"/>
      <c r="E41" s="188"/>
      <c r="F41" s="65">
        <f t="shared" ref="F41:F46" si="3">E41*D41*C41</f>
        <v>0</v>
      </c>
      <c r="G41" s="66">
        <f t="shared" ref="G41:G46" si="4">E41*164</f>
        <v>0</v>
      </c>
      <c r="J41" s="7"/>
      <c r="R41" s="4"/>
    </row>
    <row r="42" spans="1:18" ht="37.5" x14ac:dyDescent="0.25">
      <c r="A42" s="46">
        <f t="shared" si="2"/>
        <v>7</v>
      </c>
      <c r="B42" s="190" t="s">
        <v>107</v>
      </c>
      <c r="C42" s="187"/>
      <c r="D42" s="187"/>
      <c r="E42" s="188"/>
      <c r="F42" s="65">
        <f t="shared" si="3"/>
        <v>0</v>
      </c>
      <c r="G42" s="66">
        <f t="shared" si="4"/>
        <v>0</v>
      </c>
      <c r="J42" s="7"/>
      <c r="R42" s="4"/>
    </row>
    <row r="43" spans="1:18" ht="25" x14ac:dyDescent="0.25">
      <c r="A43" s="46">
        <f t="shared" si="2"/>
        <v>8</v>
      </c>
      <c r="B43" s="190" t="s">
        <v>108</v>
      </c>
      <c r="C43" s="187"/>
      <c r="D43" s="187"/>
      <c r="E43" s="188"/>
      <c r="F43" s="65">
        <f t="shared" si="3"/>
        <v>0</v>
      </c>
      <c r="G43" s="66">
        <f t="shared" si="4"/>
        <v>0</v>
      </c>
      <c r="J43" s="7"/>
      <c r="R43" s="4"/>
    </row>
    <row r="44" spans="1:18" ht="37.5" x14ac:dyDescent="0.25">
      <c r="A44" s="46">
        <f t="shared" si="2"/>
        <v>9</v>
      </c>
      <c r="B44" s="190" t="s">
        <v>109</v>
      </c>
      <c r="C44" s="187"/>
      <c r="D44" s="187"/>
      <c r="E44" s="188"/>
      <c r="F44" s="65">
        <f t="shared" si="3"/>
        <v>0</v>
      </c>
      <c r="G44" s="66">
        <f t="shared" si="4"/>
        <v>0</v>
      </c>
      <c r="J44" s="7"/>
      <c r="R44" s="4"/>
    </row>
    <row r="45" spans="1:18" ht="25" x14ac:dyDescent="0.25">
      <c r="A45" s="46">
        <f t="shared" si="2"/>
        <v>10</v>
      </c>
      <c r="B45" s="190" t="s">
        <v>108</v>
      </c>
      <c r="C45" s="187"/>
      <c r="D45" s="187"/>
      <c r="E45" s="188"/>
      <c r="F45" s="65">
        <f t="shared" si="3"/>
        <v>0</v>
      </c>
      <c r="G45" s="66">
        <f t="shared" si="4"/>
        <v>0</v>
      </c>
      <c r="J45" s="7"/>
      <c r="R45" s="4"/>
    </row>
    <row r="46" spans="1:18" ht="25" x14ac:dyDescent="0.25">
      <c r="A46" s="46">
        <f t="shared" si="2"/>
        <v>11</v>
      </c>
      <c r="B46" s="190" t="s">
        <v>108</v>
      </c>
      <c r="C46" s="187"/>
      <c r="D46" s="187"/>
      <c r="E46" s="188"/>
      <c r="F46" s="65">
        <f t="shared" si="3"/>
        <v>0</v>
      </c>
      <c r="G46" s="66">
        <f t="shared" si="4"/>
        <v>0</v>
      </c>
      <c r="J46" s="7"/>
      <c r="R46" s="4"/>
    </row>
    <row r="47" spans="1:18" ht="15.75" customHeight="1" thickBot="1" x14ac:dyDescent="0.35">
      <c r="A47" s="67" t="s">
        <v>53</v>
      </c>
      <c r="B47" s="68"/>
      <c r="C47" s="69">
        <f>SUM(C36:C40)</f>
        <v>0</v>
      </c>
      <c r="D47" s="70">
        <f>SUM(D36:D40)</f>
        <v>0</v>
      </c>
      <c r="E47" s="71">
        <f>IFERROR(F47/D47/C47,0)</f>
        <v>0</v>
      </c>
      <c r="F47" s="72">
        <f>SUM(F36:F40)</f>
        <v>0</v>
      </c>
      <c r="G47" s="73">
        <f>(164*(E47))</f>
        <v>0</v>
      </c>
      <c r="J47" s="7"/>
      <c r="R47" s="4"/>
    </row>
    <row r="48" spans="1:18" x14ac:dyDescent="0.25">
      <c r="J48" s="7"/>
      <c r="R48" s="4"/>
    </row>
    <row r="49" spans="1:18" ht="16" thickBot="1" x14ac:dyDescent="0.4">
      <c r="B49" s="58" t="str">
        <f>CONCATENATE(A9," ",B9)</f>
        <v>2.3 Прочие расходы на персонал</v>
      </c>
      <c r="C49" s="74"/>
      <c r="G49" s="43"/>
      <c r="J49" s="7"/>
      <c r="R49" s="4"/>
    </row>
    <row r="50" spans="1:18" ht="53.5" customHeight="1" x14ac:dyDescent="0.25">
      <c r="A50" s="75" t="s">
        <v>14</v>
      </c>
      <c r="B50" s="76" t="s">
        <v>60</v>
      </c>
      <c r="C50" s="77" t="s">
        <v>48</v>
      </c>
      <c r="D50" s="77" t="s">
        <v>61</v>
      </c>
      <c r="E50" s="77" t="s">
        <v>62</v>
      </c>
      <c r="F50" s="78" t="s">
        <v>63</v>
      </c>
      <c r="G50" s="79" t="s">
        <v>64</v>
      </c>
      <c r="J50" s="7"/>
      <c r="R50" s="4"/>
    </row>
    <row r="51" spans="1:18" x14ac:dyDescent="0.25">
      <c r="A51" s="46">
        <v>1</v>
      </c>
      <c r="B51" s="80" t="s">
        <v>117</v>
      </c>
      <c r="C51" s="64" t="s">
        <v>118</v>
      </c>
      <c r="D51" s="64"/>
      <c r="E51" s="64"/>
      <c r="F51" s="65"/>
      <c r="G51" s="81">
        <f>E51*D51*F51</f>
        <v>0</v>
      </c>
      <c r="J51" s="7"/>
      <c r="R51" s="4"/>
    </row>
    <row r="52" spans="1:18" x14ac:dyDescent="0.25">
      <c r="A52" s="46">
        <f>A51+1</f>
        <v>2</v>
      </c>
      <c r="B52" s="80"/>
      <c r="C52" s="64"/>
      <c r="D52" s="64"/>
      <c r="E52" s="64"/>
      <c r="F52" s="65"/>
      <c r="G52" s="81">
        <f>E52*D52*F52</f>
        <v>0</v>
      </c>
      <c r="J52" s="7"/>
      <c r="R52" s="4"/>
    </row>
    <row r="53" spans="1:18" x14ac:dyDescent="0.25">
      <c r="A53" s="46">
        <f t="shared" ref="A53:A55" si="5">A52+1</f>
        <v>3</v>
      </c>
      <c r="B53" s="82"/>
      <c r="C53" s="64"/>
      <c r="D53" s="64"/>
      <c r="E53" s="64"/>
      <c r="F53" s="65"/>
      <c r="G53" s="81">
        <f>E53*D53*F53</f>
        <v>0</v>
      </c>
      <c r="J53" s="7"/>
      <c r="R53" s="4"/>
    </row>
    <row r="54" spans="1:18" x14ac:dyDescent="0.25">
      <c r="A54" s="46">
        <f t="shared" si="5"/>
        <v>4</v>
      </c>
      <c r="B54" s="80"/>
      <c r="C54" s="64"/>
      <c r="D54" s="64"/>
      <c r="E54" s="64"/>
      <c r="F54" s="65"/>
      <c r="G54" s="81">
        <f>E54*D54*F54</f>
        <v>0</v>
      </c>
      <c r="J54" s="7"/>
      <c r="R54" s="4"/>
    </row>
    <row r="55" spans="1:18" ht="13.5" customHeight="1" thickBot="1" x14ac:dyDescent="0.3">
      <c r="A55" s="46">
        <f t="shared" si="5"/>
        <v>5</v>
      </c>
      <c r="B55" s="16"/>
      <c r="C55" s="64"/>
      <c r="D55" s="64"/>
      <c r="E55" s="64"/>
      <c r="F55" s="65"/>
      <c r="G55" s="81">
        <f>E55*D55*F55</f>
        <v>0</v>
      </c>
      <c r="J55" s="7"/>
      <c r="R55" s="4"/>
    </row>
    <row r="56" spans="1:18" s="87" customFormat="1" ht="13.5" thickBot="1" x14ac:dyDescent="0.35">
      <c r="A56" s="67" t="s">
        <v>53</v>
      </c>
      <c r="B56" s="68"/>
      <c r="C56" s="83"/>
      <c r="D56" s="84"/>
      <c r="E56" s="85"/>
      <c r="F56" s="72"/>
      <c r="G56" s="86">
        <f>SUM(G51:G55)</f>
        <v>0</v>
      </c>
      <c r="J56" s="88"/>
      <c r="K56" s="88"/>
      <c r="L56" s="88"/>
      <c r="M56" s="88"/>
      <c r="N56" s="88"/>
      <c r="O56" s="88"/>
      <c r="P56" s="88"/>
      <c r="Q56" s="88"/>
    </row>
    <row r="57" spans="1:18" x14ac:dyDescent="0.25">
      <c r="J57" s="7"/>
      <c r="R57" s="4"/>
    </row>
    <row r="58" spans="1:18" ht="16" thickBot="1" x14ac:dyDescent="0.4">
      <c r="B58" s="58" t="str">
        <f>CONCATENATE(A10," ",B10)</f>
        <v>3. Имущественные расходы (амортизация/аренда/лизинг)</v>
      </c>
      <c r="G58" s="43"/>
      <c r="J58" s="7"/>
      <c r="R58" s="4"/>
    </row>
    <row r="59" spans="1:18" ht="50" x14ac:dyDescent="0.25">
      <c r="A59" s="75" t="s">
        <v>14</v>
      </c>
      <c r="B59" s="76" t="s">
        <v>65</v>
      </c>
      <c r="C59" s="77" t="s">
        <v>66</v>
      </c>
      <c r="D59" s="77" t="s">
        <v>67</v>
      </c>
      <c r="E59" s="78" t="s">
        <v>68</v>
      </c>
      <c r="F59" s="78" t="s">
        <v>69</v>
      </c>
      <c r="G59" s="79" t="s">
        <v>70</v>
      </c>
      <c r="J59" s="7"/>
      <c r="R59" s="4"/>
    </row>
    <row r="60" spans="1:18" s="7" customFormat="1" ht="17.149999999999999" customHeight="1" x14ac:dyDescent="0.25">
      <c r="A60" s="89"/>
      <c r="B60" s="90" t="s">
        <v>71</v>
      </c>
      <c r="C60" s="91"/>
      <c r="D60" s="91"/>
      <c r="E60" s="92"/>
      <c r="F60" s="92"/>
      <c r="G60" s="93">
        <f>SUM(G61:G69)</f>
        <v>0</v>
      </c>
    </row>
    <row r="61" spans="1:18" x14ac:dyDescent="0.25">
      <c r="A61" s="94">
        <v>1</v>
      </c>
      <c r="B61" s="95" t="s">
        <v>120</v>
      </c>
      <c r="C61" s="96"/>
      <c r="D61" s="96"/>
      <c r="E61" s="195"/>
      <c r="F61" s="98">
        <v>365</v>
      </c>
      <c r="G61" s="99">
        <f>IFERROR(D61/E61*F61*C61,0)</f>
        <v>0</v>
      </c>
      <c r="J61" s="7"/>
      <c r="R61" s="4"/>
    </row>
    <row r="62" spans="1:18" x14ac:dyDescent="0.25">
      <c r="A62" s="94">
        <f>A61+1</f>
        <v>2</v>
      </c>
      <c r="B62" s="95" t="s">
        <v>121</v>
      </c>
      <c r="C62" s="96"/>
      <c r="D62" s="96"/>
      <c r="E62" s="195"/>
      <c r="F62" s="98">
        <v>365</v>
      </c>
      <c r="G62" s="99">
        <f>IFERROR(D62/E62*F62*C62,0)</f>
        <v>0</v>
      </c>
      <c r="J62" s="7"/>
      <c r="R62" s="4"/>
    </row>
    <row r="63" spans="1:18" x14ac:dyDescent="0.25">
      <c r="A63" s="94">
        <f t="shared" ref="A63:A69" si="6">A62+1</f>
        <v>3</v>
      </c>
      <c r="B63" s="95" t="s">
        <v>122</v>
      </c>
      <c r="C63" s="96"/>
      <c r="D63" s="96"/>
      <c r="E63" s="195"/>
      <c r="F63" s="98">
        <v>365</v>
      </c>
      <c r="G63" s="99">
        <f>IFERROR(D63/E63*F63*C63,0)</f>
        <v>0</v>
      </c>
      <c r="J63" s="7"/>
      <c r="R63" s="4"/>
    </row>
    <row r="64" spans="1:18" x14ac:dyDescent="0.25">
      <c r="A64" s="94">
        <f t="shared" si="6"/>
        <v>4</v>
      </c>
      <c r="B64" s="95" t="s">
        <v>123</v>
      </c>
      <c r="C64" s="96"/>
      <c r="D64" s="194"/>
      <c r="E64" s="195"/>
      <c r="F64" s="98">
        <v>365</v>
      </c>
      <c r="G64" s="99">
        <f>IFERROR(D64/E64*F64*C64,0)</f>
        <v>0</v>
      </c>
      <c r="J64" s="7"/>
      <c r="R64" s="4"/>
    </row>
    <row r="65" spans="1:18" x14ac:dyDescent="0.25">
      <c r="A65" s="94">
        <f t="shared" si="6"/>
        <v>5</v>
      </c>
      <c r="B65" s="95" t="s">
        <v>110</v>
      </c>
      <c r="C65" s="96"/>
      <c r="D65" s="96"/>
      <c r="E65" s="97"/>
      <c r="F65" s="98">
        <v>365</v>
      </c>
      <c r="G65" s="99">
        <f>IFERROR(D65/E65*F65*C65,0)</f>
        <v>0</v>
      </c>
      <c r="J65" s="7"/>
      <c r="R65" s="4"/>
    </row>
    <row r="66" spans="1:18" x14ac:dyDescent="0.25">
      <c r="A66" s="94">
        <f t="shared" si="6"/>
        <v>6</v>
      </c>
      <c r="B66" s="191" t="s">
        <v>111</v>
      </c>
      <c r="C66" s="96"/>
      <c r="D66" s="192"/>
      <c r="E66" s="193"/>
      <c r="F66" s="98">
        <v>365</v>
      </c>
      <c r="G66" s="99">
        <f t="shared" ref="G66:G69" si="7">IFERROR(D66/E66*F66*C66,0)</f>
        <v>0</v>
      </c>
      <c r="J66" s="7"/>
      <c r="R66" s="4"/>
    </row>
    <row r="67" spans="1:18" x14ac:dyDescent="0.25">
      <c r="A67" s="94">
        <f t="shared" si="6"/>
        <v>7</v>
      </c>
      <c r="B67" s="191" t="s">
        <v>112</v>
      </c>
      <c r="C67" s="96"/>
      <c r="D67" s="192"/>
      <c r="E67" s="193"/>
      <c r="F67" s="98">
        <v>365</v>
      </c>
      <c r="G67" s="99">
        <f t="shared" si="7"/>
        <v>0</v>
      </c>
      <c r="J67" s="7"/>
      <c r="R67" s="4"/>
    </row>
    <row r="68" spans="1:18" x14ac:dyDescent="0.25">
      <c r="A68" s="94">
        <f t="shared" si="6"/>
        <v>8</v>
      </c>
      <c r="B68" s="191" t="s">
        <v>113</v>
      </c>
      <c r="C68" s="96"/>
      <c r="D68" s="192"/>
      <c r="E68" s="193"/>
      <c r="F68" s="98">
        <v>365</v>
      </c>
      <c r="G68" s="99">
        <f t="shared" si="7"/>
        <v>0</v>
      </c>
      <c r="J68" s="7"/>
      <c r="R68" s="4"/>
    </row>
    <row r="69" spans="1:18" ht="13" thickBot="1" x14ac:dyDescent="0.3">
      <c r="A69" s="94">
        <f t="shared" si="6"/>
        <v>9</v>
      </c>
      <c r="B69" s="191" t="s">
        <v>114</v>
      </c>
      <c r="C69" s="96"/>
      <c r="D69" s="192"/>
      <c r="E69" s="193"/>
      <c r="F69" s="98">
        <v>365</v>
      </c>
      <c r="G69" s="99">
        <f t="shared" si="7"/>
        <v>0</v>
      </c>
      <c r="J69" s="7"/>
      <c r="R69" s="4"/>
    </row>
    <row r="70" spans="1:18" ht="46" customHeight="1" x14ac:dyDescent="0.25">
      <c r="A70" s="75" t="s">
        <v>14</v>
      </c>
      <c r="B70" s="76" t="s">
        <v>65</v>
      </c>
      <c r="C70" s="77" t="s">
        <v>66</v>
      </c>
      <c r="D70" s="77" t="s">
        <v>72</v>
      </c>
      <c r="E70" s="77" t="s">
        <v>73</v>
      </c>
      <c r="F70" s="78" t="s">
        <v>69</v>
      </c>
      <c r="G70" s="79" t="s">
        <v>74</v>
      </c>
      <c r="J70" s="7"/>
      <c r="R70" s="4"/>
    </row>
    <row r="71" spans="1:18" ht="18.649999999999999" customHeight="1" x14ac:dyDescent="0.25">
      <c r="A71" s="100"/>
      <c r="B71" s="90" t="s">
        <v>75</v>
      </c>
      <c r="C71" s="101"/>
      <c r="D71" s="101"/>
      <c r="E71" s="102"/>
      <c r="F71" s="102"/>
      <c r="G71" s="103">
        <f>SUM(G72:G76)</f>
        <v>0</v>
      </c>
      <c r="J71" s="7"/>
      <c r="R71" s="4"/>
    </row>
    <row r="72" spans="1:18" x14ac:dyDescent="0.25">
      <c r="A72" s="94">
        <f>A71+1</f>
        <v>1</v>
      </c>
      <c r="B72" s="95"/>
      <c r="C72" s="96"/>
      <c r="D72" s="96"/>
      <c r="E72" s="97">
        <f>D72/30.4</f>
        <v>0</v>
      </c>
      <c r="F72" s="97"/>
      <c r="G72" s="99">
        <f>IFERROR(E72*F72*C72,0)</f>
        <v>0</v>
      </c>
      <c r="J72" s="7"/>
      <c r="R72" s="4"/>
    </row>
    <row r="73" spans="1:18" x14ac:dyDescent="0.25">
      <c r="A73" s="94">
        <f t="shared" ref="A73:A76" si="8">A72+1</f>
        <v>2</v>
      </c>
      <c r="B73" s="95"/>
      <c r="C73" s="96"/>
      <c r="D73" s="96"/>
      <c r="E73" s="97">
        <f t="shared" ref="E73:E76" si="9">D73/30.4</f>
        <v>0</v>
      </c>
      <c r="F73" s="97"/>
      <c r="G73" s="99">
        <f>IFERROR(E73*F73*C73,0)</f>
        <v>0</v>
      </c>
      <c r="J73" s="7"/>
      <c r="R73" s="4"/>
    </row>
    <row r="74" spans="1:18" x14ac:dyDescent="0.25">
      <c r="A74" s="94">
        <f t="shared" si="8"/>
        <v>3</v>
      </c>
      <c r="B74" s="95"/>
      <c r="C74" s="96"/>
      <c r="D74" s="96"/>
      <c r="E74" s="97">
        <f>D74/30.4</f>
        <v>0</v>
      </c>
      <c r="F74" s="97"/>
      <c r="G74" s="99">
        <f>IFERROR(E74*F74*C74,0)</f>
        <v>0</v>
      </c>
      <c r="J74" s="7"/>
      <c r="R74" s="4"/>
    </row>
    <row r="75" spans="1:18" x14ac:dyDescent="0.25">
      <c r="A75" s="94">
        <f t="shared" si="8"/>
        <v>4</v>
      </c>
      <c r="B75" s="95"/>
      <c r="C75" s="96"/>
      <c r="D75" s="96"/>
      <c r="E75" s="97">
        <f t="shared" si="9"/>
        <v>0</v>
      </c>
      <c r="F75" s="97"/>
      <c r="G75" s="99">
        <f>IFERROR(E75*F75*C75,0)</f>
        <v>0</v>
      </c>
      <c r="J75" s="7"/>
      <c r="R75" s="4"/>
    </row>
    <row r="76" spans="1:18" x14ac:dyDescent="0.25">
      <c r="A76" s="94">
        <f t="shared" si="8"/>
        <v>5</v>
      </c>
      <c r="B76" s="95"/>
      <c r="C76" s="96"/>
      <c r="D76" s="96"/>
      <c r="E76" s="97">
        <f t="shared" si="9"/>
        <v>0</v>
      </c>
      <c r="F76" s="97"/>
      <c r="G76" s="99">
        <f>IFERROR(E76*F76*C76,0)</f>
        <v>0</v>
      </c>
      <c r="J76" s="7"/>
      <c r="R76" s="4"/>
    </row>
    <row r="77" spans="1:18" ht="17.149999999999999" customHeight="1" thickBot="1" x14ac:dyDescent="0.3">
      <c r="A77" s="104" t="s">
        <v>53</v>
      </c>
      <c r="B77" s="105"/>
      <c r="C77" s="106"/>
      <c r="D77" s="106"/>
      <c r="E77" s="106"/>
      <c r="F77" s="106"/>
      <c r="G77" s="107">
        <f>G71+G60</f>
        <v>0</v>
      </c>
      <c r="J77" s="7"/>
      <c r="R77" s="4"/>
    </row>
    <row r="78" spans="1:18" x14ac:dyDescent="0.25">
      <c r="J78" s="7"/>
      <c r="R78" s="4"/>
    </row>
    <row r="79" spans="1:18" ht="16" thickBot="1" x14ac:dyDescent="0.4">
      <c r="B79" s="58" t="str">
        <f>CONCATENATE(A11," ",B11)</f>
        <v>4. Транспортные затраты</v>
      </c>
      <c r="G79" s="43"/>
      <c r="J79" s="7"/>
      <c r="R79" s="4"/>
    </row>
    <row r="80" spans="1:18" ht="50" x14ac:dyDescent="0.25">
      <c r="A80" s="75" t="s">
        <v>14</v>
      </c>
      <c r="B80" s="76" t="s">
        <v>76</v>
      </c>
      <c r="C80" s="78" t="s">
        <v>77</v>
      </c>
      <c r="D80" s="78" t="s">
        <v>78</v>
      </c>
      <c r="E80" s="78" t="s">
        <v>79</v>
      </c>
      <c r="F80" s="78" t="s">
        <v>80</v>
      </c>
      <c r="G80" s="79" t="s">
        <v>81</v>
      </c>
      <c r="J80" s="7"/>
      <c r="R80" s="4"/>
    </row>
    <row r="81" spans="1:18" x14ac:dyDescent="0.25">
      <c r="A81" s="94">
        <v>1</v>
      </c>
      <c r="B81" s="95"/>
      <c r="C81" s="96"/>
      <c r="D81" s="97"/>
      <c r="E81" s="97"/>
      <c r="F81" s="98"/>
      <c r="G81" s="99">
        <f>F81*E81*D81</f>
        <v>0</v>
      </c>
      <c r="J81" s="7"/>
      <c r="R81" s="4"/>
    </row>
    <row r="82" spans="1:18" x14ac:dyDescent="0.25">
      <c r="A82" s="94">
        <f t="shared" ref="A82:A85" si="10">A81+1</f>
        <v>2</v>
      </c>
      <c r="B82" s="95"/>
      <c r="C82" s="96"/>
      <c r="D82" s="97"/>
      <c r="E82" s="97"/>
      <c r="F82" s="98"/>
      <c r="G82" s="99">
        <f>F82*E82*D82</f>
        <v>0</v>
      </c>
      <c r="J82" s="7"/>
      <c r="R82" s="4"/>
    </row>
    <row r="83" spans="1:18" x14ac:dyDescent="0.25">
      <c r="A83" s="94">
        <f t="shared" si="10"/>
        <v>3</v>
      </c>
      <c r="B83" s="95"/>
      <c r="C83" s="96"/>
      <c r="D83" s="97"/>
      <c r="E83" s="97"/>
      <c r="F83" s="98"/>
      <c r="G83" s="99">
        <f>F83*E83*D83</f>
        <v>0</v>
      </c>
      <c r="J83" s="7"/>
      <c r="R83" s="4"/>
    </row>
    <row r="84" spans="1:18" x14ac:dyDescent="0.25">
      <c r="A84" s="94">
        <f t="shared" si="10"/>
        <v>4</v>
      </c>
      <c r="B84" s="95"/>
      <c r="C84" s="96"/>
      <c r="D84" s="97"/>
      <c r="E84" s="97"/>
      <c r="F84" s="98"/>
      <c r="G84" s="99">
        <f>F84*E84*D84</f>
        <v>0</v>
      </c>
      <c r="J84" s="7"/>
      <c r="R84" s="4"/>
    </row>
    <row r="85" spans="1:18" x14ac:dyDescent="0.25">
      <c r="A85" s="94">
        <f t="shared" si="10"/>
        <v>5</v>
      </c>
      <c r="B85" s="95"/>
      <c r="C85" s="96"/>
      <c r="D85" s="97"/>
      <c r="E85" s="97"/>
      <c r="F85" s="98"/>
      <c r="G85" s="99">
        <f>F85*E85*D85</f>
        <v>0</v>
      </c>
      <c r="J85" s="7"/>
      <c r="R85" s="4"/>
    </row>
    <row r="86" spans="1:18" ht="13.5" thickBot="1" x14ac:dyDescent="0.3">
      <c r="A86" s="104" t="s">
        <v>53</v>
      </c>
      <c r="B86" s="105"/>
      <c r="C86" s="106"/>
      <c r="D86" s="106"/>
      <c r="E86" s="106"/>
      <c r="F86" s="106"/>
      <c r="G86" s="107">
        <f>SUM(G81:G85)</f>
        <v>0</v>
      </c>
      <c r="J86" s="7"/>
      <c r="R86" s="4"/>
    </row>
    <row r="87" spans="1:18" x14ac:dyDescent="0.25">
      <c r="J87" s="7"/>
      <c r="R87" s="4"/>
    </row>
    <row r="88" spans="1:18" ht="16" thickBot="1" x14ac:dyDescent="0.4">
      <c r="B88" s="58" t="str">
        <f>CONCATENATE(A12," ",B12)</f>
        <v xml:space="preserve">5. Прочие услуги и расходы </v>
      </c>
      <c r="G88" s="43"/>
    </row>
    <row r="89" spans="1:18" ht="100" customHeight="1" x14ac:dyDescent="0.25">
      <c r="A89" s="108" t="s">
        <v>14</v>
      </c>
      <c r="B89" s="109" t="s">
        <v>82</v>
      </c>
      <c r="C89" s="110" t="s">
        <v>48</v>
      </c>
      <c r="D89" s="110" t="s">
        <v>83</v>
      </c>
      <c r="E89" s="110" t="s">
        <v>84</v>
      </c>
      <c r="F89" s="111" t="s">
        <v>85</v>
      </c>
      <c r="G89" s="253" t="s">
        <v>86</v>
      </c>
      <c r="H89" s="254"/>
    </row>
    <row r="90" spans="1:18" x14ac:dyDescent="0.25">
      <c r="A90" s="46">
        <v>1</v>
      </c>
      <c r="B90" s="95" t="s">
        <v>115</v>
      </c>
      <c r="C90" s="97" t="s">
        <v>116</v>
      </c>
      <c r="D90" s="97"/>
      <c r="E90" s="98"/>
      <c r="F90" s="65">
        <f>E90*D90</f>
        <v>0</v>
      </c>
      <c r="G90" s="255"/>
      <c r="H90" s="256"/>
    </row>
    <row r="91" spans="1:18" x14ac:dyDescent="0.25">
      <c r="A91" s="46">
        <f>A90+1</f>
        <v>2</v>
      </c>
      <c r="B91" s="95"/>
      <c r="C91" s="97"/>
      <c r="D91" s="97"/>
      <c r="E91" s="98"/>
      <c r="F91" s="65">
        <f t="shared" ref="F91:F94" si="11">E91*D91</f>
        <v>0</v>
      </c>
      <c r="G91" s="247"/>
      <c r="H91" s="248"/>
    </row>
    <row r="92" spans="1:18" x14ac:dyDescent="0.25">
      <c r="A92" s="46">
        <f t="shared" ref="A92:A94" si="12">A91+1</f>
        <v>3</v>
      </c>
      <c r="B92" s="95"/>
      <c r="C92" s="97"/>
      <c r="D92" s="97"/>
      <c r="E92" s="98"/>
      <c r="F92" s="65">
        <f t="shared" si="11"/>
        <v>0</v>
      </c>
      <c r="G92" s="247"/>
      <c r="H92" s="248"/>
    </row>
    <row r="93" spans="1:18" x14ac:dyDescent="0.25">
      <c r="A93" s="46">
        <f t="shared" si="12"/>
        <v>4</v>
      </c>
      <c r="B93" s="95"/>
      <c r="C93" s="97"/>
      <c r="D93" s="97"/>
      <c r="E93" s="98"/>
      <c r="F93" s="65">
        <f t="shared" si="11"/>
        <v>0</v>
      </c>
      <c r="G93" s="247"/>
      <c r="H93" s="248"/>
    </row>
    <row r="94" spans="1:18" x14ac:dyDescent="0.25">
      <c r="A94" s="46">
        <f t="shared" si="12"/>
        <v>5</v>
      </c>
      <c r="B94" s="95"/>
      <c r="C94" s="97"/>
      <c r="D94" s="97"/>
      <c r="E94" s="98"/>
      <c r="F94" s="65">
        <f t="shared" si="11"/>
        <v>0</v>
      </c>
      <c r="G94" s="247"/>
      <c r="H94" s="248"/>
    </row>
    <row r="95" spans="1:18" ht="13.5" thickBot="1" x14ac:dyDescent="0.35">
      <c r="A95" s="104" t="s">
        <v>53</v>
      </c>
      <c r="B95" s="105"/>
      <c r="C95" s="112"/>
      <c r="D95" s="112"/>
      <c r="E95" s="112"/>
      <c r="F95" s="113">
        <f>SUM(F90:F94)</f>
        <v>0</v>
      </c>
      <c r="G95" s="249"/>
      <c r="H95" s="250"/>
    </row>
    <row r="97" spans="1:15" ht="13" x14ac:dyDescent="0.3">
      <c r="A97" s="114"/>
      <c r="B97" s="114"/>
      <c r="C97" s="115"/>
      <c r="D97" s="116"/>
      <c r="E97" s="116"/>
      <c r="F97" s="117"/>
      <c r="G97" s="116"/>
    </row>
    <row r="98" spans="1:15" x14ac:dyDescent="0.25">
      <c r="A98" s="4" t="s">
        <v>87</v>
      </c>
    </row>
    <row r="100" spans="1:15" x14ac:dyDescent="0.25">
      <c r="A100" s="118"/>
      <c r="B100" s="118"/>
      <c r="C100" s="119"/>
      <c r="D100" s="120"/>
      <c r="E100" s="120"/>
      <c r="F100" s="120"/>
      <c r="G100" s="120"/>
      <c r="H100" s="120"/>
      <c r="I100" s="120"/>
      <c r="J100" s="120"/>
      <c r="K100" s="121"/>
      <c r="L100" s="121"/>
      <c r="M100" s="121"/>
      <c r="N100" s="121"/>
      <c r="O100" s="122"/>
    </row>
    <row r="101" spans="1:15" x14ac:dyDescent="0.25">
      <c r="A101" s="4" t="s">
        <v>88</v>
      </c>
    </row>
    <row r="102" spans="1:15" x14ac:dyDescent="0.25">
      <c r="A102" s="4" t="s">
        <v>89</v>
      </c>
    </row>
  </sheetData>
  <mergeCells count="14">
    <mergeCell ref="E24:F24"/>
    <mergeCell ref="A3:D3"/>
    <mergeCell ref="A24:A25"/>
    <mergeCell ref="B24:B25"/>
    <mergeCell ref="C24:C25"/>
    <mergeCell ref="D24:D25"/>
    <mergeCell ref="G94:H94"/>
    <mergeCell ref="G95:H95"/>
    <mergeCell ref="A31:B31"/>
    <mergeCell ref="G89:H89"/>
    <mergeCell ref="G90:H90"/>
    <mergeCell ref="G91:H91"/>
    <mergeCell ref="G92:H92"/>
    <mergeCell ref="G93:H93"/>
  </mergeCells>
  <conditionalFormatting sqref="A101:B103">
    <cfRule type="cellIs" dxfId="5" priority="1" stopIfTrue="1" operator="equal">
      <formula>"х"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2"/>
  <sheetViews>
    <sheetView topLeftCell="A80" workbookViewId="0">
      <selection activeCell="D90" sqref="D90"/>
    </sheetView>
  </sheetViews>
  <sheetFormatPr defaultColWidth="9.1796875" defaultRowHeight="12.5" x14ac:dyDescent="0.25"/>
  <cols>
    <col min="1" max="1" width="6.453125" style="4" bestFit="1" customWidth="1"/>
    <col min="2" max="2" width="42.453125" style="4" customWidth="1"/>
    <col min="3" max="3" width="10.1796875" style="4" customWidth="1"/>
    <col min="4" max="4" width="17.26953125" style="4" customWidth="1"/>
    <col min="5" max="6" width="17.453125" style="4" customWidth="1"/>
    <col min="7" max="7" width="15.26953125" style="4" customWidth="1"/>
    <col min="8" max="8" width="17" style="4" customWidth="1"/>
    <col min="9" max="9" width="15.26953125" style="4" customWidth="1"/>
    <col min="10" max="10" width="10.1796875" style="4" customWidth="1"/>
    <col min="11" max="11" width="13.26953125" style="7" customWidth="1"/>
    <col min="12" max="12" width="14.7265625" style="7" customWidth="1"/>
    <col min="13" max="13" width="14.81640625" style="7" customWidth="1"/>
    <col min="14" max="15" width="11.1796875" style="7" customWidth="1"/>
    <col min="16" max="16" width="9.1796875" style="7"/>
    <col min="17" max="17" width="14" style="7" customWidth="1"/>
    <col min="18" max="18" width="9.1796875" style="7"/>
    <col min="19" max="16384" width="9.1796875" style="4"/>
  </cols>
  <sheetData>
    <row r="1" spans="1:18" ht="33" customHeight="1" x14ac:dyDescent="0.5">
      <c r="A1" s="3" t="s">
        <v>13</v>
      </c>
      <c r="C1" s="5"/>
      <c r="D1" s="5"/>
      <c r="E1" s="5"/>
      <c r="F1" s="6"/>
    </row>
    <row r="2" spans="1:18" ht="19" customHeight="1" x14ac:dyDescent="0.35">
      <c r="B2" s="167" t="str">
        <f>Свод!B21</f>
        <v>TAML</v>
      </c>
      <c r="C2" s="8"/>
      <c r="D2" s="8"/>
      <c r="E2" s="9"/>
    </row>
    <row r="3" spans="1:18" ht="17.5" customHeight="1" thickBot="1" x14ac:dyDescent="0.4">
      <c r="A3" s="168"/>
      <c r="B3" s="167"/>
      <c r="C3" s="168"/>
      <c r="D3" s="168"/>
    </row>
    <row r="4" spans="1:18" ht="39" customHeight="1" x14ac:dyDescent="0.25">
      <c r="A4" s="10" t="s">
        <v>14</v>
      </c>
      <c r="B4" s="11" t="s">
        <v>15</v>
      </c>
      <c r="C4" s="11" t="s">
        <v>16</v>
      </c>
      <c r="D4" s="12" t="s">
        <v>94</v>
      </c>
      <c r="E4" s="13" t="s">
        <v>17</v>
      </c>
      <c r="J4" s="7"/>
      <c r="R4" s="4"/>
    </row>
    <row r="5" spans="1:18" ht="24.65" customHeight="1" x14ac:dyDescent="0.25">
      <c r="A5" s="14" t="s">
        <v>18</v>
      </c>
      <c r="B5" s="15" t="s">
        <v>19</v>
      </c>
      <c r="C5" s="16"/>
      <c r="D5" s="17">
        <f>F31</f>
        <v>0</v>
      </c>
      <c r="E5" s="18"/>
      <c r="J5" s="7"/>
      <c r="R5" s="4"/>
    </row>
    <row r="6" spans="1:18" ht="39" x14ac:dyDescent="0.25">
      <c r="A6" s="19" t="s">
        <v>20</v>
      </c>
      <c r="B6" s="15" t="s">
        <v>21</v>
      </c>
      <c r="C6" s="16"/>
      <c r="D6" s="20">
        <f>SUM(D7:D9)</f>
        <v>0</v>
      </c>
      <c r="E6" s="18"/>
      <c r="J6" s="7"/>
      <c r="R6" s="4"/>
    </row>
    <row r="7" spans="1:18" ht="37.5" x14ac:dyDescent="0.25">
      <c r="A7" s="21" t="s">
        <v>22</v>
      </c>
      <c r="B7" s="22" t="s">
        <v>23</v>
      </c>
      <c r="C7" s="16"/>
      <c r="D7" s="23">
        <f>F47</f>
        <v>0</v>
      </c>
      <c r="E7" s="18"/>
      <c r="J7" s="7"/>
      <c r="R7" s="4"/>
    </row>
    <row r="8" spans="1:18" ht="19.5" customHeight="1" x14ac:dyDescent="0.25">
      <c r="A8" s="21" t="s">
        <v>24</v>
      </c>
      <c r="B8" s="22" t="s">
        <v>25</v>
      </c>
      <c r="C8" s="24"/>
      <c r="D8" s="23">
        <f>D7*C8</f>
        <v>0</v>
      </c>
      <c r="E8" s="25"/>
      <c r="J8" s="7"/>
      <c r="R8" s="4"/>
    </row>
    <row r="9" spans="1:18" ht="21" customHeight="1" x14ac:dyDescent="0.25">
      <c r="A9" s="21" t="s">
        <v>26</v>
      </c>
      <c r="B9" s="22" t="s">
        <v>27</v>
      </c>
      <c r="C9" s="16"/>
      <c r="D9" s="23">
        <f>G56</f>
        <v>0</v>
      </c>
      <c r="E9" s="18"/>
      <c r="J9" s="7"/>
      <c r="R9" s="4"/>
    </row>
    <row r="10" spans="1:18" ht="27" customHeight="1" x14ac:dyDescent="0.25">
      <c r="A10" s="19" t="s">
        <v>28</v>
      </c>
      <c r="B10" s="15" t="s">
        <v>29</v>
      </c>
      <c r="C10" s="16"/>
      <c r="D10" s="17">
        <f>IFERROR(G77,0)</f>
        <v>0</v>
      </c>
      <c r="E10" s="18"/>
      <c r="J10" s="7"/>
      <c r="R10" s="4"/>
    </row>
    <row r="11" spans="1:18" ht="21" customHeight="1" x14ac:dyDescent="0.25">
      <c r="A11" s="19" t="s">
        <v>30</v>
      </c>
      <c r="B11" s="15" t="s">
        <v>31</v>
      </c>
      <c r="C11" s="16"/>
      <c r="D11" s="17">
        <f>IFERROR(G86,0)</f>
        <v>0</v>
      </c>
      <c r="E11" s="18"/>
      <c r="J11" s="7"/>
      <c r="R11" s="4"/>
    </row>
    <row r="12" spans="1:18" ht="29.5" customHeight="1" x14ac:dyDescent="0.25">
      <c r="A12" s="19" t="s">
        <v>32</v>
      </c>
      <c r="B12" s="15" t="s">
        <v>33</v>
      </c>
      <c r="C12" s="16"/>
      <c r="D12" s="17">
        <f>F95</f>
        <v>0</v>
      </c>
      <c r="E12" s="18"/>
      <c r="J12" s="7"/>
      <c r="R12" s="4"/>
    </row>
    <row r="13" spans="1:18" ht="35.15" customHeight="1" thickBot="1" x14ac:dyDescent="0.3">
      <c r="A13" s="26" t="s">
        <v>34</v>
      </c>
      <c r="B13" s="27" t="s">
        <v>35</v>
      </c>
      <c r="C13" s="28"/>
      <c r="D13" s="29">
        <f>D5+D6+D10+D11+D12</f>
        <v>0</v>
      </c>
      <c r="E13" s="30"/>
      <c r="F13" s="31"/>
      <c r="J13" s="7"/>
      <c r="R13" s="4"/>
    </row>
    <row r="14" spans="1:18" ht="18" customHeight="1" x14ac:dyDescent="0.25">
      <c r="A14" s="32" t="s">
        <v>36</v>
      </c>
      <c r="B14" s="33" t="s">
        <v>37</v>
      </c>
      <c r="C14" s="24"/>
      <c r="D14" s="20">
        <f>ROUND(D13*C14,2)</f>
        <v>0</v>
      </c>
      <c r="E14" s="34"/>
      <c r="J14" s="7"/>
      <c r="R14" s="4"/>
    </row>
    <row r="15" spans="1:18" ht="18" customHeight="1" x14ac:dyDescent="0.25">
      <c r="A15" s="32" t="s">
        <v>38</v>
      </c>
      <c r="B15" s="33" t="s">
        <v>39</v>
      </c>
      <c r="C15" s="24"/>
      <c r="D15" s="20">
        <f>ROUND((D13+D14)*C15,2)</f>
        <v>0</v>
      </c>
      <c r="E15" s="35"/>
      <c r="J15" s="7"/>
      <c r="R15" s="4"/>
    </row>
    <row r="16" spans="1:18" ht="26.15" customHeight="1" thickBot="1" x14ac:dyDescent="0.3">
      <c r="A16" s="26" t="s">
        <v>40</v>
      </c>
      <c r="B16" s="27" t="s">
        <v>41</v>
      </c>
      <c r="C16" s="28"/>
      <c r="D16" s="29">
        <f>D13+D14+D15</f>
        <v>0</v>
      </c>
      <c r="E16" s="30"/>
      <c r="J16" s="7"/>
      <c r="R16" s="4"/>
    </row>
    <row r="17" spans="1:18" ht="26" x14ac:dyDescent="0.25">
      <c r="A17" s="32" t="s">
        <v>42</v>
      </c>
      <c r="B17" s="33" t="s">
        <v>43</v>
      </c>
      <c r="C17" s="170" t="str">
        <f>Свод!D16</f>
        <v>Кол-во суток</v>
      </c>
      <c r="D17" s="123">
        <f>Свод!G21</f>
        <v>0</v>
      </c>
      <c r="E17" s="36"/>
      <c r="J17" s="7"/>
      <c r="R17" s="4"/>
    </row>
    <row r="18" spans="1:18" ht="31" customHeight="1" thickBot="1" x14ac:dyDescent="0.3">
      <c r="A18" s="37" t="s">
        <v>44</v>
      </c>
      <c r="B18" s="38" t="s">
        <v>45</v>
      </c>
      <c r="C18" s="39"/>
      <c r="D18" s="40">
        <f>IFERROR(ROUND(D16/D17,2),0)</f>
        <v>0</v>
      </c>
      <c r="E18" s="41"/>
      <c r="J18" s="7"/>
      <c r="R18" s="4"/>
    </row>
    <row r="21" spans="1:18" ht="9" customHeight="1" x14ac:dyDescent="0.25"/>
    <row r="23" spans="1:18" ht="16" thickBot="1" x14ac:dyDescent="0.4">
      <c r="B23" s="42" t="s">
        <v>46</v>
      </c>
      <c r="F23" s="43"/>
    </row>
    <row r="24" spans="1:18" ht="12.75" customHeight="1" x14ac:dyDescent="0.25">
      <c r="A24" s="241" t="s">
        <v>14</v>
      </c>
      <c r="B24" s="243" t="s">
        <v>47</v>
      </c>
      <c r="C24" s="243" t="s">
        <v>48</v>
      </c>
      <c r="D24" s="245" t="s">
        <v>49</v>
      </c>
      <c r="E24" s="238" t="s">
        <v>50</v>
      </c>
      <c r="F24" s="239"/>
    </row>
    <row r="25" spans="1:18" ht="26.25" customHeight="1" x14ac:dyDescent="0.25">
      <c r="A25" s="242"/>
      <c r="B25" s="244"/>
      <c r="C25" s="244"/>
      <c r="D25" s="246"/>
      <c r="E25" s="165" t="s">
        <v>51</v>
      </c>
      <c r="F25" s="45" t="s">
        <v>52</v>
      </c>
    </row>
    <row r="26" spans="1:18" ht="13" x14ac:dyDescent="0.25">
      <c r="A26" s="46">
        <v>1</v>
      </c>
      <c r="B26" s="47"/>
      <c r="C26" s="48"/>
      <c r="D26" s="49"/>
      <c r="E26" s="50"/>
      <c r="F26" s="51">
        <f>E26*D26</f>
        <v>0</v>
      </c>
    </row>
    <row r="27" spans="1:18" ht="13" x14ac:dyDescent="0.25">
      <c r="A27" s="46">
        <f>A26+1</f>
        <v>2</v>
      </c>
      <c r="B27" s="47"/>
      <c r="C27" s="48"/>
      <c r="D27" s="49"/>
      <c r="E27" s="50"/>
      <c r="F27" s="51">
        <f>E27*D27</f>
        <v>0</v>
      </c>
    </row>
    <row r="28" spans="1:18" ht="13" x14ac:dyDescent="0.25">
      <c r="A28" s="46">
        <f t="shared" ref="A28:A30" si="0">A27+1</f>
        <v>3</v>
      </c>
      <c r="B28" s="47"/>
      <c r="C28" s="48"/>
      <c r="D28" s="49"/>
      <c r="E28" s="50"/>
      <c r="F28" s="51">
        <f t="shared" ref="F28:F30" si="1">E28*D28</f>
        <v>0</v>
      </c>
    </row>
    <row r="29" spans="1:18" ht="13" x14ac:dyDescent="0.25">
      <c r="A29" s="46">
        <f t="shared" si="0"/>
        <v>4</v>
      </c>
      <c r="B29" s="47"/>
      <c r="C29" s="48"/>
      <c r="D29" s="49"/>
      <c r="E29" s="50"/>
      <c r="F29" s="51">
        <f t="shared" si="1"/>
        <v>0</v>
      </c>
    </row>
    <row r="30" spans="1:18" ht="13" x14ac:dyDescent="0.25">
      <c r="A30" s="46">
        <f t="shared" si="0"/>
        <v>5</v>
      </c>
      <c r="B30" s="47"/>
      <c r="C30" s="48"/>
      <c r="D30" s="49"/>
      <c r="E30" s="50"/>
      <c r="F30" s="51">
        <f t="shared" si="1"/>
        <v>0</v>
      </c>
    </row>
    <row r="31" spans="1:18" ht="15.75" customHeight="1" thickBot="1" x14ac:dyDescent="0.35">
      <c r="A31" s="251" t="s">
        <v>53</v>
      </c>
      <c r="B31" s="252"/>
      <c r="C31" s="52"/>
      <c r="D31" s="53"/>
      <c r="E31" s="52"/>
      <c r="F31" s="54">
        <f>SUM(F26:F30)</f>
        <v>0</v>
      </c>
    </row>
    <row r="32" spans="1:18" ht="13" x14ac:dyDescent="0.3">
      <c r="A32" s="55"/>
      <c r="B32" s="55"/>
      <c r="C32" s="55"/>
      <c r="D32" s="55"/>
      <c r="E32" s="55"/>
      <c r="F32" s="56"/>
    </row>
    <row r="33" spans="1:18" ht="13" x14ac:dyDescent="0.3">
      <c r="A33" s="55"/>
      <c r="B33" s="55"/>
      <c r="C33" s="55"/>
      <c r="D33" s="55"/>
      <c r="E33" s="55"/>
      <c r="F33" s="56"/>
      <c r="G33" s="57"/>
    </row>
    <row r="34" spans="1:18" ht="16" thickBot="1" x14ac:dyDescent="0.4">
      <c r="B34" s="58" t="str">
        <f>CONCATENATE(A7," ",B7)</f>
        <v xml:space="preserve">2.1. Расходы на оплату труда работников, непосредственно участвующих в создании продукции </v>
      </c>
      <c r="G34" s="43"/>
      <c r="J34" s="7"/>
      <c r="R34" s="4"/>
    </row>
    <row r="35" spans="1:18" ht="62.5" x14ac:dyDescent="0.25">
      <c r="A35" s="59" t="s">
        <v>14</v>
      </c>
      <c r="B35" s="60" t="s">
        <v>54</v>
      </c>
      <c r="C35" s="61" t="s">
        <v>55</v>
      </c>
      <c r="D35" s="61" t="s">
        <v>56</v>
      </c>
      <c r="E35" s="61" t="s">
        <v>57</v>
      </c>
      <c r="F35" s="62" t="s">
        <v>58</v>
      </c>
      <c r="G35" s="63" t="s">
        <v>59</v>
      </c>
      <c r="J35" s="7"/>
      <c r="R35" s="4"/>
    </row>
    <row r="36" spans="1:18" ht="37.5" x14ac:dyDescent="0.25">
      <c r="A36" s="46">
        <v>1</v>
      </c>
      <c r="B36" s="189" t="s">
        <v>104</v>
      </c>
      <c r="C36" s="64"/>
      <c r="D36" s="64"/>
      <c r="E36" s="64"/>
      <c r="F36" s="65">
        <f>E36*D36*C36</f>
        <v>0</v>
      </c>
      <c r="G36" s="66">
        <f>E36*164</f>
        <v>0</v>
      </c>
      <c r="J36" s="7"/>
      <c r="R36" s="4"/>
    </row>
    <row r="37" spans="1:18" x14ac:dyDescent="0.25">
      <c r="A37" s="46">
        <f>A36+1</f>
        <v>2</v>
      </c>
      <c r="B37" s="189" t="s">
        <v>105</v>
      </c>
      <c r="C37" s="64"/>
      <c r="D37" s="64"/>
      <c r="E37" s="64"/>
      <c r="F37" s="65">
        <f t="shared" ref="F37:F45" si="2">E37*D37*C37</f>
        <v>0</v>
      </c>
      <c r="G37" s="66">
        <f t="shared" ref="G37:G46" si="3">E37*164</f>
        <v>0</v>
      </c>
      <c r="J37" s="7"/>
      <c r="R37" s="4"/>
    </row>
    <row r="38" spans="1:18" x14ac:dyDescent="0.25">
      <c r="A38" s="46">
        <f t="shared" ref="A38:A46" si="4">A37+1</f>
        <v>3</v>
      </c>
      <c r="B38" s="189" t="s">
        <v>105</v>
      </c>
      <c r="C38" s="64"/>
      <c r="D38" s="64"/>
      <c r="E38" s="64"/>
      <c r="F38" s="65">
        <f t="shared" si="2"/>
        <v>0</v>
      </c>
      <c r="G38" s="66">
        <f t="shared" si="3"/>
        <v>0</v>
      </c>
      <c r="J38" s="7"/>
      <c r="R38" s="4"/>
    </row>
    <row r="39" spans="1:18" x14ac:dyDescent="0.25">
      <c r="A39" s="46">
        <f t="shared" si="4"/>
        <v>4</v>
      </c>
      <c r="B39" s="189" t="s">
        <v>105</v>
      </c>
      <c r="C39" s="64"/>
      <c r="D39" s="64"/>
      <c r="E39" s="64"/>
      <c r="F39" s="65">
        <f t="shared" si="2"/>
        <v>0</v>
      </c>
      <c r="G39" s="66">
        <f t="shared" si="3"/>
        <v>0</v>
      </c>
      <c r="J39" s="7"/>
      <c r="R39" s="4"/>
    </row>
    <row r="40" spans="1:18" x14ac:dyDescent="0.25">
      <c r="A40" s="46">
        <f t="shared" si="4"/>
        <v>5</v>
      </c>
      <c r="B40" s="189" t="s">
        <v>105</v>
      </c>
      <c r="C40" s="64"/>
      <c r="D40" s="64"/>
      <c r="E40" s="64"/>
      <c r="F40" s="65">
        <f t="shared" si="2"/>
        <v>0</v>
      </c>
      <c r="G40" s="66">
        <f t="shared" si="3"/>
        <v>0</v>
      </c>
      <c r="J40" s="7"/>
      <c r="R40" s="4"/>
    </row>
    <row r="41" spans="1:18" x14ac:dyDescent="0.25">
      <c r="A41" s="46">
        <f t="shared" si="4"/>
        <v>6</v>
      </c>
      <c r="B41" s="190" t="s">
        <v>106</v>
      </c>
      <c r="C41" s="187"/>
      <c r="D41" s="187"/>
      <c r="E41" s="188"/>
      <c r="F41" s="65">
        <f t="shared" si="2"/>
        <v>0</v>
      </c>
      <c r="G41" s="66">
        <f t="shared" si="3"/>
        <v>0</v>
      </c>
      <c r="J41" s="7"/>
      <c r="R41" s="4"/>
    </row>
    <row r="42" spans="1:18" ht="37.5" x14ac:dyDescent="0.25">
      <c r="A42" s="46">
        <f t="shared" si="4"/>
        <v>7</v>
      </c>
      <c r="B42" s="190" t="s">
        <v>107</v>
      </c>
      <c r="C42" s="187"/>
      <c r="D42" s="187"/>
      <c r="E42" s="188"/>
      <c r="F42" s="65">
        <f t="shared" si="2"/>
        <v>0</v>
      </c>
      <c r="G42" s="66">
        <f t="shared" si="3"/>
        <v>0</v>
      </c>
      <c r="J42" s="7"/>
      <c r="R42" s="4"/>
    </row>
    <row r="43" spans="1:18" ht="25" x14ac:dyDescent="0.25">
      <c r="A43" s="46">
        <f t="shared" si="4"/>
        <v>8</v>
      </c>
      <c r="B43" s="190" t="s">
        <v>108</v>
      </c>
      <c r="C43" s="187"/>
      <c r="D43" s="187"/>
      <c r="E43" s="188"/>
      <c r="F43" s="65">
        <f t="shared" si="2"/>
        <v>0</v>
      </c>
      <c r="G43" s="66">
        <f t="shared" si="3"/>
        <v>0</v>
      </c>
      <c r="J43" s="7"/>
      <c r="R43" s="4"/>
    </row>
    <row r="44" spans="1:18" ht="37.5" x14ac:dyDescent="0.25">
      <c r="A44" s="46">
        <f t="shared" si="4"/>
        <v>9</v>
      </c>
      <c r="B44" s="190" t="s">
        <v>109</v>
      </c>
      <c r="C44" s="187"/>
      <c r="D44" s="187"/>
      <c r="E44" s="188"/>
      <c r="F44" s="65">
        <f t="shared" si="2"/>
        <v>0</v>
      </c>
      <c r="G44" s="66">
        <f t="shared" si="3"/>
        <v>0</v>
      </c>
      <c r="J44" s="7"/>
      <c r="R44" s="4"/>
    </row>
    <row r="45" spans="1:18" ht="25" x14ac:dyDescent="0.25">
      <c r="A45" s="46">
        <f t="shared" si="4"/>
        <v>10</v>
      </c>
      <c r="B45" s="190" t="s">
        <v>108</v>
      </c>
      <c r="C45" s="187"/>
      <c r="D45" s="187"/>
      <c r="E45" s="188"/>
      <c r="F45" s="65">
        <f t="shared" si="2"/>
        <v>0</v>
      </c>
      <c r="G45" s="66">
        <f t="shared" si="3"/>
        <v>0</v>
      </c>
      <c r="J45" s="7"/>
      <c r="R45" s="4"/>
    </row>
    <row r="46" spans="1:18" ht="25" x14ac:dyDescent="0.25">
      <c r="A46" s="46">
        <f t="shared" si="4"/>
        <v>11</v>
      </c>
      <c r="B46" s="190" t="s">
        <v>108</v>
      </c>
      <c r="C46" s="187"/>
      <c r="D46" s="187"/>
      <c r="E46" s="188"/>
      <c r="F46" s="196"/>
      <c r="G46" s="66">
        <f t="shared" si="3"/>
        <v>0</v>
      </c>
      <c r="J46" s="7"/>
      <c r="R46" s="4"/>
    </row>
    <row r="47" spans="1:18" ht="15.75" customHeight="1" thickBot="1" x14ac:dyDescent="0.35">
      <c r="A47" s="67" t="s">
        <v>53</v>
      </c>
      <c r="B47" s="68"/>
      <c r="C47" s="69">
        <f>SUM(C36:C40)</f>
        <v>0</v>
      </c>
      <c r="D47" s="70">
        <f>SUM(D36:D40)</f>
        <v>0</v>
      </c>
      <c r="E47" s="71">
        <f>IFERROR(F47/D47/C47,0)</f>
        <v>0</v>
      </c>
      <c r="F47" s="72">
        <f>SUM(F36:F40)</f>
        <v>0</v>
      </c>
      <c r="G47" s="73">
        <f>(164*(E47))</f>
        <v>0</v>
      </c>
      <c r="J47" s="7"/>
      <c r="R47" s="4"/>
    </row>
    <row r="48" spans="1:18" x14ac:dyDescent="0.25">
      <c r="J48" s="7"/>
      <c r="R48" s="4"/>
    </row>
    <row r="49" spans="1:18" ht="16" thickBot="1" x14ac:dyDescent="0.4">
      <c r="B49" s="58" t="str">
        <f>CONCATENATE(A9," ",B9)</f>
        <v>2.3 Прочие расходы на персонал</v>
      </c>
      <c r="C49" s="74"/>
      <c r="G49" s="43"/>
      <c r="J49" s="7"/>
      <c r="R49" s="4"/>
    </row>
    <row r="50" spans="1:18" ht="53.5" customHeight="1" x14ac:dyDescent="0.25">
      <c r="A50" s="75" t="s">
        <v>14</v>
      </c>
      <c r="B50" s="76" t="s">
        <v>60</v>
      </c>
      <c r="C50" s="164" t="s">
        <v>48</v>
      </c>
      <c r="D50" s="164" t="s">
        <v>61</v>
      </c>
      <c r="E50" s="164" t="s">
        <v>62</v>
      </c>
      <c r="F50" s="78" t="s">
        <v>63</v>
      </c>
      <c r="G50" s="79" t="s">
        <v>64</v>
      </c>
      <c r="J50" s="7"/>
      <c r="R50" s="4"/>
    </row>
    <row r="51" spans="1:18" x14ac:dyDescent="0.25">
      <c r="A51" s="46">
        <v>1</v>
      </c>
      <c r="B51" s="80" t="s">
        <v>117</v>
      </c>
      <c r="C51" s="64" t="s">
        <v>118</v>
      </c>
      <c r="D51" s="64"/>
      <c r="E51" s="64"/>
      <c r="F51" s="65"/>
      <c r="G51" s="81">
        <f>E51*D51*F51</f>
        <v>0</v>
      </c>
      <c r="J51" s="7"/>
      <c r="R51" s="4"/>
    </row>
    <row r="52" spans="1:18" x14ac:dyDescent="0.25">
      <c r="A52" s="46">
        <f>A51+1</f>
        <v>2</v>
      </c>
      <c r="B52" s="80"/>
      <c r="C52" s="64"/>
      <c r="D52" s="64"/>
      <c r="E52" s="64"/>
      <c r="F52" s="65"/>
      <c r="G52" s="81">
        <f>E52*D52*F52</f>
        <v>0</v>
      </c>
      <c r="J52" s="7"/>
      <c r="R52" s="4"/>
    </row>
    <row r="53" spans="1:18" x14ac:dyDescent="0.25">
      <c r="A53" s="46">
        <f t="shared" ref="A53:A55" si="5">A52+1</f>
        <v>3</v>
      </c>
      <c r="B53" s="82"/>
      <c r="C53" s="64"/>
      <c r="D53" s="64"/>
      <c r="E53" s="64"/>
      <c r="F53" s="65"/>
      <c r="G53" s="81">
        <f>E53*D53*F53</f>
        <v>0</v>
      </c>
      <c r="J53" s="7"/>
      <c r="R53" s="4"/>
    </row>
    <row r="54" spans="1:18" x14ac:dyDescent="0.25">
      <c r="A54" s="46">
        <f t="shared" si="5"/>
        <v>4</v>
      </c>
      <c r="B54" s="80"/>
      <c r="C54" s="64"/>
      <c r="D54" s="64"/>
      <c r="E54" s="64"/>
      <c r="F54" s="65"/>
      <c r="G54" s="81">
        <f>E54*D54*F54</f>
        <v>0</v>
      </c>
      <c r="J54" s="7"/>
      <c r="R54" s="4"/>
    </row>
    <row r="55" spans="1:18" ht="13.5" customHeight="1" thickBot="1" x14ac:dyDescent="0.3">
      <c r="A55" s="46">
        <f t="shared" si="5"/>
        <v>5</v>
      </c>
      <c r="B55" s="16"/>
      <c r="C55" s="64"/>
      <c r="D55" s="64"/>
      <c r="E55" s="64"/>
      <c r="F55" s="65"/>
      <c r="G55" s="81">
        <f>E55*D55*F55</f>
        <v>0</v>
      </c>
      <c r="J55" s="7"/>
      <c r="R55" s="4"/>
    </row>
    <row r="56" spans="1:18" s="87" customFormat="1" ht="13.5" thickBot="1" x14ac:dyDescent="0.35">
      <c r="A56" s="67" t="s">
        <v>53</v>
      </c>
      <c r="B56" s="68"/>
      <c r="C56" s="83"/>
      <c r="D56" s="84"/>
      <c r="E56" s="85"/>
      <c r="F56" s="72"/>
      <c r="G56" s="86">
        <f>SUM(G51:G55)</f>
        <v>0</v>
      </c>
      <c r="J56" s="88"/>
      <c r="K56" s="88"/>
      <c r="L56" s="88"/>
      <c r="M56" s="88"/>
      <c r="N56" s="88"/>
      <c r="O56" s="88"/>
      <c r="P56" s="88"/>
      <c r="Q56" s="88"/>
    </row>
    <row r="57" spans="1:18" x14ac:dyDescent="0.25">
      <c r="J57" s="7"/>
      <c r="R57" s="4"/>
    </row>
    <row r="58" spans="1:18" ht="16" thickBot="1" x14ac:dyDescent="0.4">
      <c r="B58" s="58" t="str">
        <f>CONCATENATE(A10," ",B10)</f>
        <v>3. Имущественные расходы (амортизация/аренда/лизинг)</v>
      </c>
      <c r="G58" s="43"/>
      <c r="J58" s="7"/>
      <c r="R58" s="4"/>
    </row>
    <row r="59" spans="1:18" ht="50" x14ac:dyDescent="0.25">
      <c r="A59" s="75" t="s">
        <v>14</v>
      </c>
      <c r="B59" s="76" t="s">
        <v>65</v>
      </c>
      <c r="C59" s="164" t="s">
        <v>66</v>
      </c>
      <c r="D59" s="164" t="s">
        <v>67</v>
      </c>
      <c r="E59" s="78" t="s">
        <v>68</v>
      </c>
      <c r="F59" s="78" t="s">
        <v>69</v>
      </c>
      <c r="G59" s="79" t="s">
        <v>70</v>
      </c>
      <c r="J59" s="7"/>
      <c r="R59" s="4"/>
    </row>
    <row r="60" spans="1:18" s="7" customFormat="1" ht="17.149999999999999" customHeight="1" x14ac:dyDescent="0.25">
      <c r="A60" s="89"/>
      <c r="B60" s="90" t="s">
        <v>71</v>
      </c>
      <c r="C60" s="91"/>
      <c r="D60" s="91"/>
      <c r="E60" s="92"/>
      <c r="F60" s="92"/>
      <c r="G60" s="93">
        <f>SUM(G61:G69)</f>
        <v>0</v>
      </c>
    </row>
    <row r="61" spans="1:18" x14ac:dyDescent="0.25">
      <c r="A61" s="94">
        <v>1</v>
      </c>
      <c r="B61" s="95" t="s">
        <v>120</v>
      </c>
      <c r="C61" s="96"/>
      <c r="D61" s="96"/>
      <c r="E61" s="195"/>
      <c r="F61" s="98">
        <v>365</v>
      </c>
      <c r="G61" s="99">
        <f>IFERROR(D61/E61*F61*C61,0)</f>
        <v>0</v>
      </c>
      <c r="J61" s="7"/>
      <c r="R61" s="4"/>
    </row>
    <row r="62" spans="1:18" x14ac:dyDescent="0.25">
      <c r="A62" s="94">
        <f>A61+1</f>
        <v>2</v>
      </c>
      <c r="B62" s="95" t="s">
        <v>121</v>
      </c>
      <c r="C62" s="96"/>
      <c r="D62" s="96"/>
      <c r="E62" s="195"/>
      <c r="F62" s="98">
        <v>365</v>
      </c>
      <c r="G62" s="99">
        <f>IFERROR(D62/E62*F62*C62,0)</f>
        <v>0</v>
      </c>
      <c r="J62" s="7"/>
      <c r="R62" s="4"/>
    </row>
    <row r="63" spans="1:18" x14ac:dyDescent="0.25">
      <c r="A63" s="94">
        <f t="shared" ref="A63:A69" si="6">A62+1</f>
        <v>3</v>
      </c>
      <c r="B63" s="95" t="s">
        <v>122</v>
      </c>
      <c r="C63" s="96"/>
      <c r="D63" s="96"/>
      <c r="E63" s="195"/>
      <c r="F63" s="98">
        <v>365</v>
      </c>
      <c r="G63" s="99">
        <f>IFERROR(D63/E63*F63*C63,0)</f>
        <v>0</v>
      </c>
      <c r="J63" s="7"/>
      <c r="R63" s="4"/>
    </row>
    <row r="64" spans="1:18" x14ac:dyDescent="0.25">
      <c r="A64" s="94">
        <f t="shared" si="6"/>
        <v>4</v>
      </c>
      <c r="B64" s="95" t="s">
        <v>123</v>
      </c>
      <c r="C64" s="96"/>
      <c r="D64" s="194"/>
      <c r="E64" s="195"/>
      <c r="F64" s="98">
        <v>365</v>
      </c>
      <c r="G64" s="99">
        <f>IFERROR(D64/E64*F64*C64,0)</f>
        <v>0</v>
      </c>
      <c r="J64" s="7"/>
      <c r="R64" s="4"/>
    </row>
    <row r="65" spans="1:18" x14ac:dyDescent="0.25">
      <c r="A65" s="94">
        <f t="shared" si="6"/>
        <v>5</v>
      </c>
      <c r="B65" s="95" t="s">
        <v>110</v>
      </c>
      <c r="C65" s="96"/>
      <c r="D65" s="96"/>
      <c r="E65" s="97"/>
      <c r="F65" s="98">
        <v>365</v>
      </c>
      <c r="G65" s="99">
        <f>IFERROR(D65/E65*F65*C65,0)</f>
        <v>0</v>
      </c>
      <c r="J65" s="7"/>
      <c r="R65" s="4"/>
    </row>
    <row r="66" spans="1:18" x14ac:dyDescent="0.25">
      <c r="A66" s="94">
        <f t="shared" si="6"/>
        <v>6</v>
      </c>
      <c r="B66" s="191" t="s">
        <v>111</v>
      </c>
      <c r="C66" s="96"/>
      <c r="D66" s="192"/>
      <c r="E66" s="193"/>
      <c r="F66" s="98">
        <v>365</v>
      </c>
      <c r="G66" s="99">
        <f t="shared" ref="G66:G68" si="7">IFERROR(D66/E66*F66*C66,0)</f>
        <v>0</v>
      </c>
      <c r="J66" s="7"/>
      <c r="R66" s="4"/>
    </row>
    <row r="67" spans="1:18" x14ac:dyDescent="0.25">
      <c r="A67" s="94">
        <f t="shared" si="6"/>
        <v>7</v>
      </c>
      <c r="B67" s="191" t="s">
        <v>112</v>
      </c>
      <c r="C67" s="96"/>
      <c r="D67" s="192"/>
      <c r="E67" s="193"/>
      <c r="F67" s="98">
        <v>365</v>
      </c>
      <c r="G67" s="99">
        <f t="shared" si="7"/>
        <v>0</v>
      </c>
      <c r="J67" s="7"/>
      <c r="R67" s="4"/>
    </row>
    <row r="68" spans="1:18" x14ac:dyDescent="0.25">
      <c r="A68" s="94">
        <f t="shared" si="6"/>
        <v>8</v>
      </c>
      <c r="B68" s="191" t="s">
        <v>113</v>
      </c>
      <c r="C68" s="96"/>
      <c r="D68" s="192"/>
      <c r="E68" s="193"/>
      <c r="F68" s="98">
        <v>365</v>
      </c>
      <c r="G68" s="99">
        <f t="shared" si="7"/>
        <v>0</v>
      </c>
      <c r="J68" s="7"/>
      <c r="R68" s="4"/>
    </row>
    <row r="69" spans="1:18" ht="13" thickBot="1" x14ac:dyDescent="0.3">
      <c r="A69" s="94">
        <f t="shared" si="6"/>
        <v>9</v>
      </c>
      <c r="B69" s="191" t="s">
        <v>114</v>
      </c>
      <c r="C69" s="96"/>
      <c r="D69" s="192"/>
      <c r="E69" s="193"/>
      <c r="F69" s="98">
        <v>365</v>
      </c>
      <c r="G69" s="99">
        <f>IFERROR(D69/E69*F69*C69,0)</f>
        <v>0</v>
      </c>
      <c r="J69" s="7"/>
      <c r="R69" s="4"/>
    </row>
    <row r="70" spans="1:18" ht="46" customHeight="1" x14ac:dyDescent="0.25">
      <c r="A70" s="75" t="s">
        <v>14</v>
      </c>
      <c r="B70" s="76" t="s">
        <v>65</v>
      </c>
      <c r="C70" s="164" t="s">
        <v>66</v>
      </c>
      <c r="D70" s="164" t="s">
        <v>72</v>
      </c>
      <c r="E70" s="164" t="s">
        <v>73</v>
      </c>
      <c r="F70" s="78" t="s">
        <v>69</v>
      </c>
      <c r="G70" s="79" t="s">
        <v>74</v>
      </c>
      <c r="J70" s="7"/>
      <c r="R70" s="4"/>
    </row>
    <row r="71" spans="1:18" ht="18.649999999999999" customHeight="1" x14ac:dyDescent="0.25">
      <c r="A71" s="100"/>
      <c r="B71" s="90" t="s">
        <v>75</v>
      </c>
      <c r="C71" s="101"/>
      <c r="D71" s="101"/>
      <c r="E71" s="102"/>
      <c r="F71" s="102"/>
      <c r="G71" s="103">
        <f>SUM(G72:G76)</f>
        <v>0</v>
      </c>
      <c r="J71" s="7"/>
      <c r="R71" s="4"/>
    </row>
    <row r="72" spans="1:18" x14ac:dyDescent="0.25">
      <c r="A72" s="94">
        <f>A71+1</f>
        <v>1</v>
      </c>
      <c r="B72" s="95"/>
      <c r="C72" s="96"/>
      <c r="D72" s="96"/>
      <c r="E72" s="97">
        <f>D72/30.4</f>
        <v>0</v>
      </c>
      <c r="F72" s="97"/>
      <c r="G72" s="99">
        <f t="shared" ref="G72" si="8">IFERROR(E72*F72*C72,0)</f>
        <v>0</v>
      </c>
      <c r="J72" s="7"/>
      <c r="R72" s="4"/>
    </row>
    <row r="73" spans="1:18" x14ac:dyDescent="0.25">
      <c r="A73" s="94">
        <f t="shared" ref="A73:A76" si="9">A72+1</f>
        <v>2</v>
      </c>
      <c r="B73" s="95"/>
      <c r="C73" s="96"/>
      <c r="D73" s="96"/>
      <c r="E73" s="97">
        <f t="shared" ref="E73:E76" si="10">D73/30.4</f>
        <v>0</v>
      </c>
      <c r="F73" s="97"/>
      <c r="G73" s="99">
        <f>IFERROR(E73*F73*C73,0)</f>
        <v>0</v>
      </c>
      <c r="J73" s="7"/>
      <c r="R73" s="4"/>
    </row>
    <row r="74" spans="1:18" x14ac:dyDescent="0.25">
      <c r="A74" s="94">
        <f t="shared" si="9"/>
        <v>3</v>
      </c>
      <c r="B74" s="95"/>
      <c r="C74" s="96"/>
      <c r="D74" s="96"/>
      <c r="E74" s="97">
        <f>D74/30.4</f>
        <v>0</v>
      </c>
      <c r="F74" s="97"/>
      <c r="G74" s="99">
        <f>IFERROR(E74*F74*C74,0)</f>
        <v>0</v>
      </c>
      <c r="J74" s="7"/>
      <c r="R74" s="4"/>
    </row>
    <row r="75" spans="1:18" x14ac:dyDescent="0.25">
      <c r="A75" s="94">
        <f t="shared" si="9"/>
        <v>4</v>
      </c>
      <c r="B75" s="95"/>
      <c r="C75" s="96"/>
      <c r="D75" s="96"/>
      <c r="E75" s="97">
        <f t="shared" si="10"/>
        <v>0</v>
      </c>
      <c r="F75" s="97"/>
      <c r="G75" s="99">
        <f t="shared" ref="G75:G76" si="11">IFERROR(E75*F75*C75,0)</f>
        <v>0</v>
      </c>
      <c r="J75" s="7"/>
      <c r="R75" s="4"/>
    </row>
    <row r="76" spans="1:18" x14ac:dyDescent="0.25">
      <c r="A76" s="94">
        <f t="shared" si="9"/>
        <v>5</v>
      </c>
      <c r="B76" s="95"/>
      <c r="C76" s="96"/>
      <c r="D76" s="96"/>
      <c r="E76" s="97">
        <f t="shared" si="10"/>
        <v>0</v>
      </c>
      <c r="F76" s="97"/>
      <c r="G76" s="99">
        <f t="shared" si="11"/>
        <v>0</v>
      </c>
      <c r="J76" s="7"/>
      <c r="R76" s="4"/>
    </row>
    <row r="77" spans="1:18" ht="17.149999999999999" customHeight="1" thickBot="1" x14ac:dyDescent="0.3">
      <c r="A77" s="104" t="s">
        <v>53</v>
      </c>
      <c r="B77" s="105"/>
      <c r="C77" s="106"/>
      <c r="D77" s="106"/>
      <c r="E77" s="106"/>
      <c r="F77" s="106"/>
      <c r="G77" s="107">
        <f>G71+G60</f>
        <v>0</v>
      </c>
      <c r="J77" s="7"/>
      <c r="R77" s="4"/>
    </row>
    <row r="78" spans="1:18" x14ac:dyDescent="0.25">
      <c r="J78" s="7"/>
      <c r="R78" s="4"/>
    </row>
    <row r="79" spans="1:18" ht="16" thickBot="1" x14ac:dyDescent="0.4">
      <c r="B79" s="58" t="str">
        <f>CONCATENATE(A11," ",B11)</f>
        <v>4. Транспортные затраты</v>
      </c>
      <c r="G79" s="43"/>
      <c r="J79" s="7"/>
      <c r="R79" s="4"/>
    </row>
    <row r="80" spans="1:18" ht="50" x14ac:dyDescent="0.25">
      <c r="A80" s="75" t="s">
        <v>14</v>
      </c>
      <c r="B80" s="76" t="s">
        <v>76</v>
      </c>
      <c r="C80" s="78" t="s">
        <v>77</v>
      </c>
      <c r="D80" s="78" t="s">
        <v>78</v>
      </c>
      <c r="E80" s="78" t="s">
        <v>79</v>
      </c>
      <c r="F80" s="78" t="s">
        <v>80</v>
      </c>
      <c r="G80" s="79" t="s">
        <v>81</v>
      </c>
      <c r="J80" s="7"/>
      <c r="R80" s="4"/>
    </row>
    <row r="81" spans="1:18" x14ac:dyDescent="0.25">
      <c r="A81" s="94">
        <v>1</v>
      </c>
      <c r="B81" s="95"/>
      <c r="C81" s="96"/>
      <c r="D81" s="97"/>
      <c r="E81" s="97"/>
      <c r="F81" s="98"/>
      <c r="G81" s="99">
        <f>F81*E81*D81</f>
        <v>0</v>
      </c>
      <c r="J81" s="7"/>
      <c r="R81" s="4"/>
    </row>
    <row r="82" spans="1:18" x14ac:dyDescent="0.25">
      <c r="A82" s="94">
        <f t="shared" ref="A82:A85" si="12">A81+1</f>
        <v>2</v>
      </c>
      <c r="B82" s="95"/>
      <c r="C82" s="96"/>
      <c r="D82" s="97"/>
      <c r="E82" s="97"/>
      <c r="F82" s="98"/>
      <c r="G82" s="99">
        <f>F82*E82*D82</f>
        <v>0</v>
      </c>
      <c r="J82" s="7"/>
      <c r="R82" s="4"/>
    </row>
    <row r="83" spans="1:18" x14ac:dyDescent="0.25">
      <c r="A83" s="94">
        <f t="shared" si="12"/>
        <v>3</v>
      </c>
      <c r="B83" s="95"/>
      <c r="C83" s="96"/>
      <c r="D83" s="97"/>
      <c r="E83" s="97"/>
      <c r="F83" s="98"/>
      <c r="G83" s="99">
        <f>F83*E83*D83</f>
        <v>0</v>
      </c>
      <c r="J83" s="7"/>
      <c r="R83" s="4"/>
    </row>
    <row r="84" spans="1:18" x14ac:dyDescent="0.25">
      <c r="A84" s="94">
        <f t="shared" si="12"/>
        <v>4</v>
      </c>
      <c r="B84" s="95"/>
      <c r="C84" s="96"/>
      <c r="D84" s="97"/>
      <c r="E84" s="97"/>
      <c r="F84" s="98"/>
      <c r="G84" s="99">
        <f t="shared" ref="G84:G85" si="13">F84*E84*D84</f>
        <v>0</v>
      </c>
      <c r="J84" s="7"/>
      <c r="R84" s="4"/>
    </row>
    <row r="85" spans="1:18" x14ac:dyDescent="0.25">
      <c r="A85" s="94">
        <f t="shared" si="12"/>
        <v>5</v>
      </c>
      <c r="B85" s="95"/>
      <c r="C85" s="96"/>
      <c r="D85" s="97"/>
      <c r="E85" s="97"/>
      <c r="F85" s="98"/>
      <c r="G85" s="99">
        <f t="shared" si="13"/>
        <v>0</v>
      </c>
      <c r="J85" s="7"/>
      <c r="R85" s="4"/>
    </row>
    <row r="86" spans="1:18" ht="13.5" thickBot="1" x14ac:dyDescent="0.3">
      <c r="A86" s="104" t="s">
        <v>53</v>
      </c>
      <c r="B86" s="105"/>
      <c r="C86" s="106"/>
      <c r="D86" s="106"/>
      <c r="E86" s="106"/>
      <c r="F86" s="106"/>
      <c r="G86" s="107">
        <f>SUM(G81:G85)</f>
        <v>0</v>
      </c>
      <c r="J86" s="7"/>
      <c r="R86" s="4"/>
    </row>
    <row r="87" spans="1:18" x14ac:dyDescent="0.25">
      <c r="J87" s="7"/>
      <c r="R87" s="4"/>
    </row>
    <row r="88" spans="1:18" ht="16" thickBot="1" x14ac:dyDescent="0.4">
      <c r="B88" s="58" t="str">
        <f>CONCATENATE(A12," ",B12)</f>
        <v xml:space="preserve">5. Прочие услуги и расходы </v>
      </c>
      <c r="G88" s="43"/>
    </row>
    <row r="89" spans="1:18" ht="100" customHeight="1" x14ac:dyDescent="0.25">
      <c r="A89" s="108" t="s">
        <v>14</v>
      </c>
      <c r="B89" s="109" t="s">
        <v>82</v>
      </c>
      <c r="C89" s="166" t="s">
        <v>48</v>
      </c>
      <c r="D89" s="166" t="s">
        <v>83</v>
      </c>
      <c r="E89" s="166" t="s">
        <v>84</v>
      </c>
      <c r="F89" s="111" t="s">
        <v>85</v>
      </c>
      <c r="G89" s="253" t="s">
        <v>86</v>
      </c>
      <c r="H89" s="254"/>
    </row>
    <row r="90" spans="1:18" x14ac:dyDescent="0.25">
      <c r="A90" s="46">
        <v>1</v>
      </c>
      <c r="B90" s="95" t="s">
        <v>115</v>
      </c>
      <c r="C90" s="97" t="s">
        <v>116</v>
      </c>
      <c r="D90" s="97"/>
      <c r="E90" s="98"/>
      <c r="F90" s="65">
        <f>E90*D90</f>
        <v>0</v>
      </c>
      <c r="G90" s="255"/>
      <c r="H90" s="256"/>
    </row>
    <row r="91" spans="1:18" x14ac:dyDescent="0.25">
      <c r="A91" s="46">
        <f>A90+1</f>
        <v>2</v>
      </c>
      <c r="B91" s="95"/>
      <c r="C91" s="97"/>
      <c r="D91" s="97"/>
      <c r="E91" s="98"/>
      <c r="F91" s="65">
        <f t="shared" ref="F91:F94" si="14">E91*D91</f>
        <v>0</v>
      </c>
      <c r="G91" s="247"/>
      <c r="H91" s="248"/>
    </row>
    <row r="92" spans="1:18" x14ac:dyDescent="0.25">
      <c r="A92" s="46">
        <f t="shared" ref="A92:A94" si="15">A91+1</f>
        <v>3</v>
      </c>
      <c r="B92" s="95"/>
      <c r="C92" s="97"/>
      <c r="D92" s="97"/>
      <c r="E92" s="98"/>
      <c r="F92" s="65">
        <f t="shared" si="14"/>
        <v>0</v>
      </c>
      <c r="G92" s="247"/>
      <c r="H92" s="248"/>
    </row>
    <row r="93" spans="1:18" x14ac:dyDescent="0.25">
      <c r="A93" s="46">
        <f t="shared" si="15"/>
        <v>4</v>
      </c>
      <c r="B93" s="95"/>
      <c r="C93" s="97"/>
      <c r="D93" s="97"/>
      <c r="E93" s="98"/>
      <c r="F93" s="65">
        <f t="shared" si="14"/>
        <v>0</v>
      </c>
      <c r="G93" s="247"/>
      <c r="H93" s="248"/>
    </row>
    <row r="94" spans="1:18" x14ac:dyDescent="0.25">
      <c r="A94" s="46">
        <f t="shared" si="15"/>
        <v>5</v>
      </c>
      <c r="B94" s="95"/>
      <c r="C94" s="97"/>
      <c r="D94" s="97"/>
      <c r="E94" s="98"/>
      <c r="F94" s="65">
        <f t="shared" si="14"/>
        <v>0</v>
      </c>
      <c r="G94" s="247"/>
      <c r="H94" s="248"/>
    </row>
    <row r="95" spans="1:18" ht="13.5" thickBot="1" x14ac:dyDescent="0.35">
      <c r="A95" s="104" t="s">
        <v>53</v>
      </c>
      <c r="B95" s="105"/>
      <c r="C95" s="112"/>
      <c r="D95" s="112"/>
      <c r="E95" s="112"/>
      <c r="F95" s="113">
        <f>SUM(F90:F94)</f>
        <v>0</v>
      </c>
      <c r="G95" s="249"/>
      <c r="H95" s="250"/>
    </row>
    <row r="97" spans="1:15" ht="13" x14ac:dyDescent="0.3">
      <c r="A97" s="114"/>
      <c r="B97" s="114"/>
      <c r="C97" s="115"/>
      <c r="D97" s="116"/>
      <c r="E97" s="116"/>
      <c r="F97" s="117"/>
      <c r="G97" s="116"/>
    </row>
    <row r="98" spans="1:15" x14ac:dyDescent="0.25">
      <c r="A98" s="4" t="s">
        <v>87</v>
      </c>
    </row>
    <row r="100" spans="1:15" x14ac:dyDescent="0.25">
      <c r="A100" s="118"/>
      <c r="B100" s="118"/>
      <c r="C100" s="119"/>
      <c r="D100" s="120"/>
      <c r="E100" s="120"/>
      <c r="F100" s="120"/>
      <c r="G100" s="120"/>
      <c r="H100" s="120"/>
      <c r="I100" s="120"/>
      <c r="J100" s="120"/>
      <c r="K100" s="121"/>
      <c r="L100" s="121"/>
      <c r="M100" s="121"/>
      <c r="N100" s="121"/>
      <c r="O100" s="122"/>
    </row>
    <row r="101" spans="1:15" x14ac:dyDescent="0.25">
      <c r="A101" s="4" t="s">
        <v>88</v>
      </c>
    </row>
    <row r="102" spans="1:15" x14ac:dyDescent="0.25">
      <c r="A102" s="4" t="s">
        <v>89</v>
      </c>
    </row>
  </sheetData>
  <mergeCells count="13">
    <mergeCell ref="A31:B31"/>
    <mergeCell ref="A24:A25"/>
    <mergeCell ref="B24:B25"/>
    <mergeCell ref="C24:C25"/>
    <mergeCell ref="D24:D25"/>
    <mergeCell ref="E24:F24"/>
    <mergeCell ref="G95:H95"/>
    <mergeCell ref="G89:H89"/>
    <mergeCell ref="G90:H90"/>
    <mergeCell ref="G91:H91"/>
    <mergeCell ref="G92:H92"/>
    <mergeCell ref="G93:H93"/>
    <mergeCell ref="G94:H94"/>
  </mergeCells>
  <conditionalFormatting sqref="A101:B103">
    <cfRule type="cellIs" dxfId="4" priority="1" stopIfTrue="1" operator="equal">
      <formula>"х"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2"/>
  <sheetViews>
    <sheetView topLeftCell="A28" workbookViewId="0">
      <selection activeCell="C8" sqref="C8"/>
    </sheetView>
  </sheetViews>
  <sheetFormatPr defaultColWidth="9.1796875" defaultRowHeight="12.5" x14ac:dyDescent="0.25"/>
  <cols>
    <col min="1" max="1" width="6.453125" style="4" bestFit="1" customWidth="1"/>
    <col min="2" max="2" width="42.453125" style="4" customWidth="1"/>
    <col min="3" max="3" width="10.1796875" style="4" customWidth="1"/>
    <col min="4" max="4" width="17.26953125" style="4" customWidth="1"/>
    <col min="5" max="6" width="17.453125" style="4" customWidth="1"/>
    <col min="7" max="7" width="15.26953125" style="4" customWidth="1"/>
    <col min="8" max="8" width="17" style="4" customWidth="1"/>
    <col min="9" max="9" width="15.26953125" style="4" customWidth="1"/>
    <col min="10" max="10" width="10.1796875" style="4" customWidth="1"/>
    <col min="11" max="11" width="13.26953125" style="7" customWidth="1"/>
    <col min="12" max="12" width="14.7265625" style="7" customWidth="1"/>
    <col min="13" max="13" width="14.81640625" style="7" customWidth="1"/>
    <col min="14" max="15" width="11.1796875" style="7" customWidth="1"/>
    <col min="16" max="16" width="9.1796875" style="7"/>
    <col min="17" max="17" width="14" style="7" customWidth="1"/>
    <col min="18" max="18" width="9.1796875" style="7"/>
    <col min="19" max="16384" width="9.1796875" style="4"/>
  </cols>
  <sheetData>
    <row r="1" spans="1:18" ht="33" customHeight="1" x14ac:dyDescent="0.5">
      <c r="A1" s="3" t="s">
        <v>13</v>
      </c>
      <c r="C1" s="5"/>
      <c r="D1" s="5"/>
      <c r="E1" s="5"/>
      <c r="F1" s="6"/>
    </row>
    <row r="2" spans="1:18" ht="19" customHeight="1" x14ac:dyDescent="0.35">
      <c r="B2" s="167" t="str">
        <f>Свод!B22</f>
        <v>МЗС</v>
      </c>
      <c r="C2" s="8"/>
      <c r="D2" s="8"/>
      <c r="E2" s="9"/>
    </row>
    <row r="3" spans="1:18" ht="17.5" customHeight="1" thickBot="1" x14ac:dyDescent="0.3">
      <c r="A3" s="168"/>
      <c r="C3" s="168"/>
      <c r="D3" s="168"/>
    </row>
    <row r="4" spans="1:18" ht="39" customHeight="1" x14ac:dyDescent="0.25">
      <c r="A4" s="10" t="s">
        <v>14</v>
      </c>
      <c r="B4" s="11" t="s">
        <v>15</v>
      </c>
      <c r="C4" s="11" t="s">
        <v>16</v>
      </c>
      <c r="D4" s="12" t="s">
        <v>94</v>
      </c>
      <c r="E4" s="13" t="s">
        <v>17</v>
      </c>
      <c r="J4" s="7"/>
      <c r="R4" s="4"/>
    </row>
    <row r="5" spans="1:18" ht="24.65" customHeight="1" x14ac:dyDescent="0.25">
      <c r="A5" s="14" t="s">
        <v>18</v>
      </c>
      <c r="B5" s="15" t="s">
        <v>19</v>
      </c>
      <c r="C5" s="16"/>
      <c r="D5" s="17">
        <f>F31</f>
        <v>0</v>
      </c>
      <c r="E5" s="18"/>
      <c r="J5" s="7"/>
      <c r="R5" s="4"/>
    </row>
    <row r="6" spans="1:18" ht="39" x14ac:dyDescent="0.25">
      <c r="A6" s="19" t="s">
        <v>20</v>
      </c>
      <c r="B6" s="15" t="s">
        <v>21</v>
      </c>
      <c r="C6" s="16"/>
      <c r="D6" s="20">
        <f>SUM(D7:D9)</f>
        <v>0</v>
      </c>
      <c r="E6" s="18"/>
      <c r="J6" s="7"/>
      <c r="R6" s="4"/>
    </row>
    <row r="7" spans="1:18" ht="37.5" x14ac:dyDescent="0.25">
      <c r="A7" s="21" t="s">
        <v>22</v>
      </c>
      <c r="B7" s="22" t="s">
        <v>23</v>
      </c>
      <c r="C7" s="16"/>
      <c r="D7" s="23">
        <f>F47</f>
        <v>0</v>
      </c>
      <c r="E7" s="18"/>
      <c r="J7" s="7"/>
      <c r="R7" s="4"/>
    </row>
    <row r="8" spans="1:18" ht="19.5" customHeight="1" x14ac:dyDescent="0.25">
      <c r="A8" s="21" t="s">
        <v>24</v>
      </c>
      <c r="B8" s="22" t="s">
        <v>25</v>
      </c>
      <c r="C8" s="24"/>
      <c r="D8" s="23">
        <f>D7*C8</f>
        <v>0</v>
      </c>
      <c r="E8" s="25"/>
      <c r="J8" s="7"/>
      <c r="R8" s="4"/>
    </row>
    <row r="9" spans="1:18" ht="21" customHeight="1" x14ac:dyDescent="0.25">
      <c r="A9" s="21" t="s">
        <v>26</v>
      </c>
      <c r="B9" s="22" t="s">
        <v>27</v>
      </c>
      <c r="C9" s="16"/>
      <c r="D9" s="23">
        <f>G56</f>
        <v>0</v>
      </c>
      <c r="E9" s="18"/>
      <c r="J9" s="7"/>
      <c r="R9" s="4"/>
    </row>
    <row r="10" spans="1:18" ht="27" customHeight="1" x14ac:dyDescent="0.25">
      <c r="A10" s="19" t="s">
        <v>28</v>
      </c>
      <c r="B10" s="15" t="s">
        <v>29</v>
      </c>
      <c r="C10" s="16"/>
      <c r="D10" s="17">
        <f>IFERROR(G77,0)</f>
        <v>0</v>
      </c>
      <c r="E10" s="18"/>
      <c r="J10" s="7"/>
      <c r="R10" s="4"/>
    </row>
    <row r="11" spans="1:18" ht="21" customHeight="1" x14ac:dyDescent="0.25">
      <c r="A11" s="19" t="s">
        <v>30</v>
      </c>
      <c r="B11" s="15" t="s">
        <v>31</v>
      </c>
      <c r="C11" s="16"/>
      <c r="D11" s="17">
        <f>IFERROR(G86,0)</f>
        <v>0</v>
      </c>
      <c r="E11" s="18"/>
      <c r="J11" s="7"/>
      <c r="R11" s="4"/>
    </row>
    <row r="12" spans="1:18" ht="29.5" customHeight="1" x14ac:dyDescent="0.25">
      <c r="A12" s="19" t="s">
        <v>32</v>
      </c>
      <c r="B12" s="15" t="s">
        <v>33</v>
      </c>
      <c r="C12" s="16"/>
      <c r="D12" s="17">
        <f>F95</f>
        <v>0</v>
      </c>
      <c r="E12" s="18"/>
      <c r="J12" s="7"/>
      <c r="R12" s="4"/>
    </row>
    <row r="13" spans="1:18" ht="35.15" customHeight="1" thickBot="1" x14ac:dyDescent="0.3">
      <c r="A13" s="26" t="s">
        <v>34</v>
      </c>
      <c r="B13" s="27" t="s">
        <v>35</v>
      </c>
      <c r="C13" s="28"/>
      <c r="D13" s="29">
        <f>D5+D6+D10+D11+D12</f>
        <v>0</v>
      </c>
      <c r="E13" s="30"/>
      <c r="F13" s="31"/>
      <c r="J13" s="7"/>
      <c r="R13" s="4"/>
    </row>
    <row r="14" spans="1:18" ht="18" customHeight="1" x14ac:dyDescent="0.25">
      <c r="A14" s="32" t="s">
        <v>36</v>
      </c>
      <c r="B14" s="33" t="s">
        <v>37</v>
      </c>
      <c r="C14" s="24"/>
      <c r="D14" s="20">
        <f>ROUND(D13*C14,2)</f>
        <v>0</v>
      </c>
      <c r="E14" s="34"/>
      <c r="J14" s="7"/>
      <c r="R14" s="4"/>
    </row>
    <row r="15" spans="1:18" ht="18" customHeight="1" x14ac:dyDescent="0.25">
      <c r="A15" s="32" t="s">
        <v>38</v>
      </c>
      <c r="B15" s="33" t="s">
        <v>39</v>
      </c>
      <c r="C15" s="24"/>
      <c r="D15" s="20">
        <f>ROUND((D13+D14)*C15,2)</f>
        <v>0</v>
      </c>
      <c r="E15" s="35"/>
      <c r="J15" s="7"/>
      <c r="R15" s="4"/>
    </row>
    <row r="16" spans="1:18" ht="26.15" customHeight="1" thickBot="1" x14ac:dyDescent="0.3">
      <c r="A16" s="26" t="s">
        <v>40</v>
      </c>
      <c r="B16" s="27" t="s">
        <v>41</v>
      </c>
      <c r="C16" s="28"/>
      <c r="D16" s="29">
        <f>D13+D14+D15</f>
        <v>0</v>
      </c>
      <c r="E16" s="30"/>
      <c r="J16" s="7"/>
      <c r="R16" s="4"/>
    </row>
    <row r="17" spans="1:18" ht="26" x14ac:dyDescent="0.25">
      <c r="A17" s="32" t="s">
        <v>42</v>
      </c>
      <c r="B17" s="33" t="s">
        <v>43</v>
      </c>
      <c r="C17" s="170" t="str">
        <f>Свод!D16</f>
        <v>Кол-во суток</v>
      </c>
      <c r="D17" s="123">
        <f>Свод!D22</f>
        <v>0</v>
      </c>
      <c r="E17" s="36"/>
      <c r="J17" s="7"/>
      <c r="R17" s="4"/>
    </row>
    <row r="18" spans="1:18" ht="31" customHeight="1" thickBot="1" x14ac:dyDescent="0.3">
      <c r="A18" s="37" t="s">
        <v>44</v>
      </c>
      <c r="B18" s="38" t="s">
        <v>45</v>
      </c>
      <c r="C18" s="39"/>
      <c r="D18" s="40">
        <f>IFERROR(ROUND(D16/D17,2),0)</f>
        <v>0</v>
      </c>
      <c r="E18" s="41"/>
      <c r="J18" s="7"/>
      <c r="R18" s="4"/>
    </row>
    <row r="21" spans="1:18" ht="9" customHeight="1" x14ac:dyDescent="0.25"/>
    <row r="23" spans="1:18" ht="16" thickBot="1" x14ac:dyDescent="0.4">
      <c r="B23" s="42" t="s">
        <v>46</v>
      </c>
      <c r="F23" s="43"/>
    </row>
    <row r="24" spans="1:18" ht="12.75" customHeight="1" x14ac:dyDescent="0.25">
      <c r="A24" s="241" t="s">
        <v>14</v>
      </c>
      <c r="B24" s="243" t="s">
        <v>47</v>
      </c>
      <c r="C24" s="243" t="s">
        <v>48</v>
      </c>
      <c r="D24" s="245" t="s">
        <v>49</v>
      </c>
      <c r="E24" s="238" t="s">
        <v>50</v>
      </c>
      <c r="F24" s="239"/>
    </row>
    <row r="25" spans="1:18" ht="26.25" customHeight="1" x14ac:dyDescent="0.25">
      <c r="A25" s="242"/>
      <c r="B25" s="244"/>
      <c r="C25" s="244"/>
      <c r="D25" s="246"/>
      <c r="E25" s="162" t="s">
        <v>51</v>
      </c>
      <c r="F25" s="45" t="s">
        <v>52</v>
      </c>
    </row>
    <row r="26" spans="1:18" ht="13" x14ac:dyDescent="0.25">
      <c r="A26" s="46">
        <v>1</v>
      </c>
      <c r="B26" s="47"/>
      <c r="C26" s="48"/>
      <c r="D26" s="49"/>
      <c r="E26" s="50"/>
      <c r="F26" s="51">
        <f>E26*D26</f>
        <v>0</v>
      </c>
    </row>
    <row r="27" spans="1:18" ht="13" x14ac:dyDescent="0.25">
      <c r="A27" s="46">
        <f>A26+1</f>
        <v>2</v>
      </c>
      <c r="B27" s="47"/>
      <c r="C27" s="48"/>
      <c r="D27" s="49"/>
      <c r="E27" s="50"/>
      <c r="F27" s="51">
        <f>E27*D27</f>
        <v>0</v>
      </c>
    </row>
    <row r="28" spans="1:18" ht="13" x14ac:dyDescent="0.25">
      <c r="A28" s="46">
        <f t="shared" ref="A28:A30" si="0">A27+1</f>
        <v>3</v>
      </c>
      <c r="B28" s="47"/>
      <c r="C28" s="48"/>
      <c r="D28" s="49"/>
      <c r="E28" s="50"/>
      <c r="F28" s="51">
        <f t="shared" ref="F28:F30" si="1">E28*D28</f>
        <v>0</v>
      </c>
    </row>
    <row r="29" spans="1:18" ht="13" x14ac:dyDescent="0.25">
      <c r="A29" s="46">
        <f t="shared" si="0"/>
        <v>4</v>
      </c>
      <c r="B29" s="47"/>
      <c r="C29" s="48"/>
      <c r="D29" s="49"/>
      <c r="E29" s="50"/>
      <c r="F29" s="51">
        <f t="shared" si="1"/>
        <v>0</v>
      </c>
    </row>
    <row r="30" spans="1:18" ht="13" x14ac:dyDescent="0.25">
      <c r="A30" s="46">
        <f t="shared" si="0"/>
        <v>5</v>
      </c>
      <c r="B30" s="47"/>
      <c r="C30" s="48"/>
      <c r="D30" s="49"/>
      <c r="E30" s="50"/>
      <c r="F30" s="51">
        <f t="shared" si="1"/>
        <v>0</v>
      </c>
    </row>
    <row r="31" spans="1:18" ht="15.75" customHeight="1" thickBot="1" x14ac:dyDescent="0.35">
      <c r="A31" s="251" t="s">
        <v>53</v>
      </c>
      <c r="B31" s="252"/>
      <c r="C31" s="52"/>
      <c r="D31" s="53"/>
      <c r="E31" s="52"/>
      <c r="F31" s="54">
        <f>SUM(F26:F30)</f>
        <v>0</v>
      </c>
    </row>
    <row r="32" spans="1:18" ht="13" x14ac:dyDescent="0.3">
      <c r="A32" s="55"/>
      <c r="B32" s="55"/>
      <c r="C32" s="55"/>
      <c r="D32" s="55"/>
      <c r="E32" s="55"/>
      <c r="F32" s="56"/>
    </row>
    <row r="33" spans="1:18" ht="13" x14ac:dyDescent="0.3">
      <c r="A33" s="55"/>
      <c r="B33" s="55"/>
      <c r="C33" s="55"/>
      <c r="D33" s="55"/>
      <c r="E33" s="55"/>
      <c r="F33" s="56"/>
      <c r="G33" s="57"/>
    </row>
    <row r="34" spans="1:18" ht="16" thickBot="1" x14ac:dyDescent="0.4">
      <c r="B34" s="58" t="str">
        <f>CONCATENATE(A7," ",B7)</f>
        <v xml:space="preserve">2.1. Расходы на оплату труда работников, непосредственно участвующих в создании продукции </v>
      </c>
      <c r="G34" s="43"/>
      <c r="J34" s="7"/>
      <c r="R34" s="4"/>
    </row>
    <row r="35" spans="1:18" ht="62.5" x14ac:dyDescent="0.25">
      <c r="A35" s="59" t="s">
        <v>14</v>
      </c>
      <c r="B35" s="60" t="s">
        <v>54</v>
      </c>
      <c r="C35" s="61" t="s">
        <v>55</v>
      </c>
      <c r="D35" s="61" t="s">
        <v>56</v>
      </c>
      <c r="E35" s="61" t="s">
        <v>57</v>
      </c>
      <c r="F35" s="62" t="s">
        <v>58</v>
      </c>
      <c r="G35" s="63" t="s">
        <v>59</v>
      </c>
      <c r="J35" s="7"/>
      <c r="R35" s="4"/>
    </row>
    <row r="36" spans="1:18" ht="37.5" x14ac:dyDescent="0.25">
      <c r="A36" s="46">
        <v>1</v>
      </c>
      <c r="B36" s="189" t="s">
        <v>104</v>
      </c>
      <c r="C36" s="64"/>
      <c r="D36" s="64"/>
      <c r="E36" s="64"/>
      <c r="F36" s="65">
        <f>E36*D36*C36</f>
        <v>0</v>
      </c>
      <c r="G36" s="66">
        <f>E36*164</f>
        <v>0</v>
      </c>
      <c r="J36" s="7"/>
      <c r="R36" s="4"/>
    </row>
    <row r="37" spans="1:18" x14ac:dyDescent="0.25">
      <c r="A37" s="46">
        <f>A36+1</f>
        <v>2</v>
      </c>
      <c r="B37" s="189" t="s">
        <v>105</v>
      </c>
      <c r="C37" s="64"/>
      <c r="D37" s="64"/>
      <c r="E37" s="64"/>
      <c r="F37" s="65">
        <f t="shared" ref="F37:F46" si="2">E37*D37*C37</f>
        <v>0</v>
      </c>
      <c r="G37" s="66">
        <f t="shared" ref="G37:G46" si="3">E37*164</f>
        <v>0</v>
      </c>
      <c r="J37" s="7"/>
      <c r="R37" s="4"/>
    </row>
    <row r="38" spans="1:18" x14ac:dyDescent="0.25">
      <c r="A38" s="46">
        <f t="shared" ref="A38:A46" si="4">A37+1</f>
        <v>3</v>
      </c>
      <c r="B38" s="189" t="s">
        <v>105</v>
      </c>
      <c r="C38" s="64"/>
      <c r="D38" s="64"/>
      <c r="E38" s="64"/>
      <c r="F38" s="65">
        <f t="shared" si="2"/>
        <v>0</v>
      </c>
      <c r="G38" s="66">
        <f t="shared" si="3"/>
        <v>0</v>
      </c>
      <c r="J38" s="7"/>
      <c r="R38" s="4"/>
    </row>
    <row r="39" spans="1:18" x14ac:dyDescent="0.25">
      <c r="A39" s="46">
        <f t="shared" si="4"/>
        <v>4</v>
      </c>
      <c r="B39" s="189" t="s">
        <v>105</v>
      </c>
      <c r="C39" s="64"/>
      <c r="D39" s="64"/>
      <c r="E39" s="64"/>
      <c r="F39" s="65">
        <f t="shared" si="2"/>
        <v>0</v>
      </c>
      <c r="G39" s="66">
        <f t="shared" si="3"/>
        <v>0</v>
      </c>
      <c r="J39" s="7"/>
      <c r="R39" s="4"/>
    </row>
    <row r="40" spans="1:18" x14ac:dyDescent="0.25">
      <c r="A40" s="46">
        <f t="shared" si="4"/>
        <v>5</v>
      </c>
      <c r="B40" s="189" t="s">
        <v>105</v>
      </c>
      <c r="C40" s="64"/>
      <c r="D40" s="64"/>
      <c r="E40" s="64"/>
      <c r="F40" s="65">
        <f t="shared" si="2"/>
        <v>0</v>
      </c>
      <c r="G40" s="66">
        <f t="shared" si="3"/>
        <v>0</v>
      </c>
      <c r="J40" s="7"/>
      <c r="R40" s="4"/>
    </row>
    <row r="41" spans="1:18" x14ac:dyDescent="0.25">
      <c r="A41" s="46">
        <f t="shared" si="4"/>
        <v>6</v>
      </c>
      <c r="B41" s="190" t="s">
        <v>106</v>
      </c>
      <c r="C41" s="187"/>
      <c r="D41" s="187"/>
      <c r="E41" s="188"/>
      <c r="F41" s="65">
        <f t="shared" si="2"/>
        <v>0</v>
      </c>
      <c r="G41" s="66">
        <f t="shared" si="3"/>
        <v>0</v>
      </c>
      <c r="J41" s="7"/>
      <c r="R41" s="4"/>
    </row>
    <row r="42" spans="1:18" ht="37.5" x14ac:dyDescent="0.25">
      <c r="A42" s="46">
        <f t="shared" si="4"/>
        <v>7</v>
      </c>
      <c r="B42" s="190" t="s">
        <v>107</v>
      </c>
      <c r="C42" s="187"/>
      <c r="D42" s="187"/>
      <c r="E42" s="188"/>
      <c r="F42" s="65">
        <f t="shared" si="2"/>
        <v>0</v>
      </c>
      <c r="G42" s="66">
        <f t="shared" si="3"/>
        <v>0</v>
      </c>
      <c r="J42" s="7"/>
      <c r="R42" s="4"/>
    </row>
    <row r="43" spans="1:18" ht="25" x14ac:dyDescent="0.25">
      <c r="A43" s="46">
        <f t="shared" si="4"/>
        <v>8</v>
      </c>
      <c r="B43" s="190" t="s">
        <v>108</v>
      </c>
      <c r="C43" s="187"/>
      <c r="D43" s="187"/>
      <c r="E43" s="188"/>
      <c r="F43" s="65">
        <f t="shared" si="2"/>
        <v>0</v>
      </c>
      <c r="G43" s="66">
        <f t="shared" si="3"/>
        <v>0</v>
      </c>
      <c r="J43" s="7"/>
      <c r="R43" s="4"/>
    </row>
    <row r="44" spans="1:18" ht="37.5" x14ac:dyDescent="0.25">
      <c r="A44" s="46">
        <f t="shared" si="4"/>
        <v>9</v>
      </c>
      <c r="B44" s="190" t="s">
        <v>109</v>
      </c>
      <c r="C44" s="187"/>
      <c r="D44" s="187"/>
      <c r="E44" s="188"/>
      <c r="F44" s="65">
        <f t="shared" si="2"/>
        <v>0</v>
      </c>
      <c r="G44" s="66">
        <f t="shared" si="3"/>
        <v>0</v>
      </c>
      <c r="J44" s="7"/>
      <c r="R44" s="4"/>
    </row>
    <row r="45" spans="1:18" ht="25" x14ac:dyDescent="0.25">
      <c r="A45" s="46">
        <f t="shared" si="4"/>
        <v>10</v>
      </c>
      <c r="B45" s="190" t="s">
        <v>108</v>
      </c>
      <c r="C45" s="187"/>
      <c r="D45" s="187"/>
      <c r="E45" s="188"/>
      <c r="F45" s="65">
        <f t="shared" si="2"/>
        <v>0</v>
      </c>
      <c r="G45" s="66">
        <f t="shared" si="3"/>
        <v>0</v>
      </c>
      <c r="J45" s="7"/>
      <c r="R45" s="4"/>
    </row>
    <row r="46" spans="1:18" ht="25" x14ac:dyDescent="0.25">
      <c r="A46" s="46">
        <f t="shared" si="4"/>
        <v>11</v>
      </c>
      <c r="B46" s="190" t="s">
        <v>108</v>
      </c>
      <c r="C46" s="187"/>
      <c r="D46" s="187"/>
      <c r="E46" s="188"/>
      <c r="F46" s="65">
        <f t="shared" si="2"/>
        <v>0</v>
      </c>
      <c r="G46" s="66">
        <f t="shared" si="3"/>
        <v>0</v>
      </c>
      <c r="J46" s="7"/>
      <c r="R46" s="4"/>
    </row>
    <row r="47" spans="1:18" ht="15.75" customHeight="1" thickBot="1" x14ac:dyDescent="0.35">
      <c r="A47" s="67" t="s">
        <v>53</v>
      </c>
      <c r="B47" s="68"/>
      <c r="C47" s="69">
        <f>SUM(C36:C40)</f>
        <v>0</v>
      </c>
      <c r="D47" s="70">
        <f>SUM(D36:D40)</f>
        <v>0</v>
      </c>
      <c r="E47" s="71">
        <f>IFERROR(F47/D47/C47,0)</f>
        <v>0</v>
      </c>
      <c r="F47" s="72">
        <f>SUM(F36:F40)</f>
        <v>0</v>
      </c>
      <c r="G47" s="73">
        <f>(164*(E47))</f>
        <v>0</v>
      </c>
      <c r="J47" s="7"/>
      <c r="R47" s="4"/>
    </row>
    <row r="48" spans="1:18" x14ac:dyDescent="0.25">
      <c r="J48" s="7"/>
      <c r="R48" s="4"/>
    </row>
    <row r="49" spans="1:18" ht="16" thickBot="1" x14ac:dyDescent="0.4">
      <c r="B49" s="58" t="str">
        <f>CONCATENATE(A9," ",B9)</f>
        <v>2.3 Прочие расходы на персонал</v>
      </c>
      <c r="C49" s="74"/>
      <c r="G49" s="43"/>
      <c r="J49" s="7"/>
      <c r="R49" s="4"/>
    </row>
    <row r="50" spans="1:18" ht="53.5" customHeight="1" x14ac:dyDescent="0.25">
      <c r="A50" s="75" t="s">
        <v>14</v>
      </c>
      <c r="B50" s="76" t="s">
        <v>60</v>
      </c>
      <c r="C50" s="161" t="s">
        <v>48</v>
      </c>
      <c r="D50" s="161" t="s">
        <v>61</v>
      </c>
      <c r="E50" s="161" t="s">
        <v>62</v>
      </c>
      <c r="F50" s="78" t="s">
        <v>63</v>
      </c>
      <c r="G50" s="79" t="s">
        <v>64</v>
      </c>
      <c r="J50" s="7"/>
      <c r="R50" s="4"/>
    </row>
    <row r="51" spans="1:18" x14ac:dyDescent="0.25">
      <c r="A51" s="46">
        <v>1</v>
      </c>
      <c r="B51" s="80" t="s">
        <v>117</v>
      </c>
      <c r="C51" s="64" t="s">
        <v>118</v>
      </c>
      <c r="D51" s="64"/>
      <c r="E51" s="64"/>
      <c r="F51" s="65"/>
      <c r="G51" s="81">
        <f>E51*D51*F51</f>
        <v>0</v>
      </c>
      <c r="J51" s="7"/>
      <c r="R51" s="4"/>
    </row>
    <row r="52" spans="1:18" x14ac:dyDescent="0.25">
      <c r="A52" s="46">
        <f>A51+1</f>
        <v>2</v>
      </c>
      <c r="B52" s="80"/>
      <c r="C52" s="64"/>
      <c r="D52" s="64"/>
      <c r="E52" s="64"/>
      <c r="F52" s="65"/>
      <c r="G52" s="81">
        <f>E52*D52*F52</f>
        <v>0</v>
      </c>
      <c r="J52" s="7"/>
      <c r="R52" s="4"/>
    </row>
    <row r="53" spans="1:18" x14ac:dyDescent="0.25">
      <c r="A53" s="46">
        <f t="shared" ref="A53:A55" si="5">A52+1</f>
        <v>3</v>
      </c>
      <c r="B53" s="82"/>
      <c r="C53" s="64"/>
      <c r="D53" s="64"/>
      <c r="E53" s="64"/>
      <c r="F53" s="65"/>
      <c r="G53" s="81">
        <f>E53*D53*F53</f>
        <v>0</v>
      </c>
      <c r="J53" s="7"/>
      <c r="R53" s="4"/>
    </row>
    <row r="54" spans="1:18" x14ac:dyDescent="0.25">
      <c r="A54" s="46">
        <f t="shared" si="5"/>
        <v>4</v>
      </c>
      <c r="B54" s="80"/>
      <c r="C54" s="64"/>
      <c r="D54" s="64"/>
      <c r="E54" s="64"/>
      <c r="F54" s="65"/>
      <c r="G54" s="81">
        <f>E54*D54*F54</f>
        <v>0</v>
      </c>
      <c r="J54" s="7"/>
      <c r="R54" s="4"/>
    </row>
    <row r="55" spans="1:18" ht="13.5" customHeight="1" thickBot="1" x14ac:dyDescent="0.3">
      <c r="A55" s="46">
        <f t="shared" si="5"/>
        <v>5</v>
      </c>
      <c r="B55" s="16"/>
      <c r="C55" s="64"/>
      <c r="D55" s="64"/>
      <c r="E55" s="64"/>
      <c r="F55" s="65"/>
      <c r="G55" s="81">
        <f>E55*D55*F55</f>
        <v>0</v>
      </c>
      <c r="J55" s="7"/>
      <c r="R55" s="4"/>
    </row>
    <row r="56" spans="1:18" s="87" customFormat="1" ht="13.5" thickBot="1" x14ac:dyDescent="0.35">
      <c r="A56" s="67" t="s">
        <v>53</v>
      </c>
      <c r="B56" s="68"/>
      <c r="C56" s="83"/>
      <c r="D56" s="84"/>
      <c r="E56" s="85"/>
      <c r="F56" s="72"/>
      <c r="G56" s="86">
        <f>SUM(G51:G55)</f>
        <v>0</v>
      </c>
      <c r="J56" s="88"/>
      <c r="K56" s="88"/>
      <c r="L56" s="88"/>
      <c r="M56" s="88"/>
      <c r="N56" s="88"/>
      <c r="O56" s="88"/>
      <c r="P56" s="88"/>
      <c r="Q56" s="88"/>
    </row>
    <row r="57" spans="1:18" x14ac:dyDescent="0.25">
      <c r="J57" s="7"/>
      <c r="R57" s="4"/>
    </row>
    <row r="58" spans="1:18" ht="16" thickBot="1" x14ac:dyDescent="0.4">
      <c r="B58" s="58" t="str">
        <f>CONCATENATE(A10," ",B10)</f>
        <v>3. Имущественные расходы (амортизация/аренда/лизинг)</v>
      </c>
      <c r="G58" s="43"/>
      <c r="J58" s="7"/>
      <c r="R58" s="4"/>
    </row>
    <row r="59" spans="1:18" ht="50" x14ac:dyDescent="0.25">
      <c r="A59" s="75" t="s">
        <v>14</v>
      </c>
      <c r="B59" s="76" t="s">
        <v>65</v>
      </c>
      <c r="C59" s="161" t="s">
        <v>66</v>
      </c>
      <c r="D59" s="161" t="s">
        <v>67</v>
      </c>
      <c r="E59" s="78" t="s">
        <v>68</v>
      </c>
      <c r="F59" s="78" t="s">
        <v>69</v>
      </c>
      <c r="G59" s="79" t="s">
        <v>70</v>
      </c>
      <c r="J59" s="7"/>
      <c r="R59" s="4"/>
    </row>
    <row r="60" spans="1:18" s="7" customFormat="1" ht="17.149999999999999" customHeight="1" x14ac:dyDescent="0.25">
      <c r="A60" s="89"/>
      <c r="B60" s="90" t="s">
        <v>71</v>
      </c>
      <c r="C60" s="91"/>
      <c r="D60" s="91"/>
      <c r="E60" s="92"/>
      <c r="F60" s="92"/>
      <c r="G60" s="93">
        <f>SUM(G61:G69)</f>
        <v>0</v>
      </c>
    </row>
    <row r="61" spans="1:18" x14ac:dyDescent="0.25">
      <c r="A61" s="94">
        <v>1</v>
      </c>
      <c r="B61" s="95" t="s">
        <v>120</v>
      </c>
      <c r="C61" s="96"/>
      <c r="D61" s="96"/>
      <c r="E61" s="195"/>
      <c r="F61" s="98"/>
      <c r="G61" s="99">
        <f>IFERROR(D61/E61*F61*C61,0)</f>
        <v>0</v>
      </c>
      <c r="J61" s="7"/>
      <c r="R61" s="4"/>
    </row>
    <row r="62" spans="1:18" x14ac:dyDescent="0.25">
      <c r="A62" s="94">
        <f>A61+1</f>
        <v>2</v>
      </c>
      <c r="B62" s="95" t="s">
        <v>121</v>
      </c>
      <c r="C62" s="96"/>
      <c r="D62" s="96"/>
      <c r="E62" s="195"/>
      <c r="F62" s="98"/>
      <c r="G62" s="99">
        <f>IFERROR(D62/E62*F62*C62,0)</f>
        <v>0</v>
      </c>
      <c r="J62" s="7"/>
      <c r="R62" s="4"/>
    </row>
    <row r="63" spans="1:18" x14ac:dyDescent="0.25">
      <c r="A63" s="94">
        <f t="shared" ref="A63:A69" si="6">A62+1</f>
        <v>3</v>
      </c>
      <c r="B63" s="95" t="s">
        <v>122</v>
      </c>
      <c r="C63" s="96"/>
      <c r="D63" s="96"/>
      <c r="E63" s="195"/>
      <c r="F63" s="98"/>
      <c r="G63" s="99">
        <f>IFERROR(D63/E63*F63*C63,0)</f>
        <v>0</v>
      </c>
      <c r="J63" s="7"/>
      <c r="R63" s="4"/>
    </row>
    <row r="64" spans="1:18" x14ac:dyDescent="0.25">
      <c r="A64" s="94">
        <f t="shared" si="6"/>
        <v>4</v>
      </c>
      <c r="B64" s="95" t="s">
        <v>123</v>
      </c>
      <c r="C64" s="96"/>
      <c r="D64" s="194"/>
      <c r="E64" s="195"/>
      <c r="F64" s="98"/>
      <c r="G64" s="99">
        <f>IFERROR(D64/E64*F64*C64,0)</f>
        <v>0</v>
      </c>
      <c r="J64" s="7"/>
      <c r="R64" s="4"/>
    </row>
    <row r="65" spans="1:18" x14ac:dyDescent="0.25">
      <c r="A65" s="94">
        <f t="shared" si="6"/>
        <v>5</v>
      </c>
      <c r="B65" s="95" t="s">
        <v>110</v>
      </c>
      <c r="C65" s="96"/>
      <c r="D65" s="96"/>
      <c r="E65" s="97"/>
      <c r="F65" s="98"/>
      <c r="G65" s="99">
        <f>IFERROR(D65/E65*F65*C65,0)</f>
        <v>0</v>
      </c>
      <c r="J65" s="7"/>
      <c r="R65" s="4"/>
    </row>
    <row r="66" spans="1:18" x14ac:dyDescent="0.25">
      <c r="A66" s="94">
        <f t="shared" si="6"/>
        <v>6</v>
      </c>
      <c r="B66" s="191" t="s">
        <v>111</v>
      </c>
      <c r="C66" s="96"/>
      <c r="D66" s="192"/>
      <c r="E66" s="193"/>
      <c r="F66" s="98"/>
      <c r="G66" s="99">
        <f t="shared" ref="G66:G69" si="7">IFERROR(D66/E66*F66*C66,0)</f>
        <v>0</v>
      </c>
      <c r="J66" s="7"/>
      <c r="R66" s="4"/>
    </row>
    <row r="67" spans="1:18" x14ac:dyDescent="0.25">
      <c r="A67" s="94">
        <f t="shared" si="6"/>
        <v>7</v>
      </c>
      <c r="B67" s="191" t="s">
        <v>112</v>
      </c>
      <c r="C67" s="96"/>
      <c r="D67" s="192"/>
      <c r="E67" s="193"/>
      <c r="F67" s="98"/>
      <c r="G67" s="99">
        <f t="shared" si="7"/>
        <v>0</v>
      </c>
      <c r="J67" s="7"/>
      <c r="R67" s="4"/>
    </row>
    <row r="68" spans="1:18" x14ac:dyDescent="0.25">
      <c r="A68" s="94">
        <f t="shared" si="6"/>
        <v>8</v>
      </c>
      <c r="B68" s="191" t="s">
        <v>113</v>
      </c>
      <c r="C68" s="96"/>
      <c r="D68" s="192"/>
      <c r="E68" s="193"/>
      <c r="F68" s="98"/>
      <c r="G68" s="99">
        <f t="shared" si="7"/>
        <v>0</v>
      </c>
      <c r="J68" s="7"/>
      <c r="R68" s="4"/>
    </row>
    <row r="69" spans="1:18" ht="13" thickBot="1" x14ac:dyDescent="0.3">
      <c r="A69" s="94">
        <f t="shared" si="6"/>
        <v>9</v>
      </c>
      <c r="B69" s="191" t="s">
        <v>114</v>
      </c>
      <c r="C69" s="96"/>
      <c r="D69" s="192"/>
      <c r="E69" s="193"/>
      <c r="F69" s="98"/>
      <c r="G69" s="99">
        <f t="shared" si="7"/>
        <v>0</v>
      </c>
      <c r="J69" s="7"/>
      <c r="R69" s="4"/>
    </row>
    <row r="70" spans="1:18" ht="46" customHeight="1" x14ac:dyDescent="0.25">
      <c r="A70" s="75" t="s">
        <v>14</v>
      </c>
      <c r="B70" s="76" t="s">
        <v>65</v>
      </c>
      <c r="C70" s="161" t="s">
        <v>66</v>
      </c>
      <c r="D70" s="161" t="s">
        <v>72</v>
      </c>
      <c r="E70" s="161" t="s">
        <v>73</v>
      </c>
      <c r="F70" s="78" t="s">
        <v>69</v>
      </c>
      <c r="G70" s="79" t="s">
        <v>74</v>
      </c>
      <c r="J70" s="7"/>
      <c r="R70" s="4"/>
    </row>
    <row r="71" spans="1:18" ht="18.649999999999999" customHeight="1" x14ac:dyDescent="0.25">
      <c r="A71" s="100"/>
      <c r="B71" s="90" t="s">
        <v>75</v>
      </c>
      <c r="C71" s="101"/>
      <c r="D71" s="101"/>
      <c r="E71" s="102"/>
      <c r="F71" s="102"/>
      <c r="G71" s="103">
        <f>SUM(G72:G76)</f>
        <v>0</v>
      </c>
      <c r="J71" s="7"/>
      <c r="R71" s="4"/>
    </row>
    <row r="72" spans="1:18" x14ac:dyDescent="0.25">
      <c r="A72" s="94">
        <f>A71+1</f>
        <v>1</v>
      </c>
      <c r="B72" s="95"/>
      <c r="C72" s="96"/>
      <c r="D72" s="96"/>
      <c r="E72" s="97">
        <f>D72/30.4</f>
        <v>0</v>
      </c>
      <c r="F72" s="97"/>
      <c r="G72" s="99">
        <f t="shared" ref="G72" si="8">IFERROR(E72*F72*C72,0)</f>
        <v>0</v>
      </c>
      <c r="J72" s="7"/>
      <c r="R72" s="4"/>
    </row>
    <row r="73" spans="1:18" x14ac:dyDescent="0.25">
      <c r="A73" s="94">
        <f t="shared" ref="A73:A76" si="9">A72+1</f>
        <v>2</v>
      </c>
      <c r="B73" s="95"/>
      <c r="C73" s="96"/>
      <c r="D73" s="96"/>
      <c r="E73" s="97">
        <f t="shared" ref="E73:E76" si="10">D73/30.4</f>
        <v>0</v>
      </c>
      <c r="F73" s="97"/>
      <c r="G73" s="99">
        <f>IFERROR(E73*F73*C73,0)</f>
        <v>0</v>
      </c>
      <c r="J73" s="7"/>
      <c r="R73" s="4"/>
    </row>
    <row r="74" spans="1:18" x14ac:dyDescent="0.25">
      <c r="A74" s="94">
        <f t="shared" si="9"/>
        <v>3</v>
      </c>
      <c r="B74" s="95"/>
      <c r="C74" s="96"/>
      <c r="D74" s="96"/>
      <c r="E74" s="97">
        <f>D74/30.4</f>
        <v>0</v>
      </c>
      <c r="F74" s="97"/>
      <c r="G74" s="99">
        <f>IFERROR(E74*F74*C74,0)</f>
        <v>0</v>
      </c>
      <c r="J74" s="7"/>
      <c r="R74" s="4"/>
    </row>
    <row r="75" spans="1:18" x14ac:dyDescent="0.25">
      <c r="A75" s="94">
        <f t="shared" si="9"/>
        <v>4</v>
      </c>
      <c r="B75" s="95"/>
      <c r="C75" s="96"/>
      <c r="D75" s="96"/>
      <c r="E75" s="97">
        <f t="shared" si="10"/>
        <v>0</v>
      </c>
      <c r="F75" s="97"/>
      <c r="G75" s="99">
        <f t="shared" ref="G75:G76" si="11">IFERROR(E75*F75*C75,0)</f>
        <v>0</v>
      </c>
      <c r="J75" s="7"/>
      <c r="R75" s="4"/>
    </row>
    <row r="76" spans="1:18" x14ac:dyDescent="0.25">
      <c r="A76" s="94">
        <f t="shared" si="9"/>
        <v>5</v>
      </c>
      <c r="B76" s="95"/>
      <c r="C76" s="96"/>
      <c r="D76" s="96"/>
      <c r="E76" s="97">
        <f t="shared" si="10"/>
        <v>0</v>
      </c>
      <c r="F76" s="97"/>
      <c r="G76" s="99">
        <f t="shared" si="11"/>
        <v>0</v>
      </c>
      <c r="J76" s="7"/>
      <c r="R76" s="4"/>
    </row>
    <row r="77" spans="1:18" ht="17.149999999999999" customHeight="1" thickBot="1" x14ac:dyDescent="0.3">
      <c r="A77" s="104" t="s">
        <v>53</v>
      </c>
      <c r="B77" s="105"/>
      <c r="C77" s="106"/>
      <c r="D77" s="106"/>
      <c r="E77" s="106"/>
      <c r="F77" s="106"/>
      <c r="G77" s="107">
        <f>G71+G60</f>
        <v>0</v>
      </c>
      <c r="J77" s="7"/>
      <c r="R77" s="4"/>
    </row>
    <row r="78" spans="1:18" x14ac:dyDescent="0.25">
      <c r="J78" s="7"/>
      <c r="R78" s="4"/>
    </row>
    <row r="79" spans="1:18" ht="16" thickBot="1" x14ac:dyDescent="0.4">
      <c r="B79" s="58" t="str">
        <f>CONCATENATE(A11," ",B11)</f>
        <v>4. Транспортные затраты</v>
      </c>
      <c r="G79" s="43"/>
      <c r="J79" s="7"/>
      <c r="R79" s="4"/>
    </row>
    <row r="80" spans="1:18" ht="50" x14ac:dyDescent="0.25">
      <c r="A80" s="75" t="s">
        <v>14</v>
      </c>
      <c r="B80" s="76" t="s">
        <v>76</v>
      </c>
      <c r="C80" s="78" t="s">
        <v>77</v>
      </c>
      <c r="D80" s="78" t="s">
        <v>78</v>
      </c>
      <c r="E80" s="78" t="s">
        <v>79</v>
      </c>
      <c r="F80" s="78" t="s">
        <v>80</v>
      </c>
      <c r="G80" s="79" t="s">
        <v>81</v>
      </c>
      <c r="J80" s="7"/>
      <c r="R80" s="4"/>
    </row>
    <row r="81" spans="1:18" x14ac:dyDescent="0.25">
      <c r="A81" s="94">
        <v>1</v>
      </c>
      <c r="B81" s="95"/>
      <c r="C81" s="96"/>
      <c r="D81" s="97"/>
      <c r="E81" s="97"/>
      <c r="F81" s="98"/>
      <c r="G81" s="99">
        <f>F81*E81*D81</f>
        <v>0</v>
      </c>
      <c r="J81" s="7"/>
      <c r="R81" s="4"/>
    </row>
    <row r="82" spans="1:18" x14ac:dyDescent="0.25">
      <c r="A82" s="94">
        <f t="shared" ref="A82:A85" si="12">A81+1</f>
        <v>2</v>
      </c>
      <c r="B82" s="95"/>
      <c r="C82" s="96"/>
      <c r="D82" s="97"/>
      <c r="E82" s="97"/>
      <c r="F82" s="98"/>
      <c r="G82" s="99">
        <f>F82*E82*D82</f>
        <v>0</v>
      </c>
      <c r="J82" s="7"/>
      <c r="R82" s="4"/>
    </row>
    <row r="83" spans="1:18" x14ac:dyDescent="0.25">
      <c r="A83" s="94">
        <f t="shared" si="12"/>
        <v>3</v>
      </c>
      <c r="B83" s="95"/>
      <c r="C83" s="96"/>
      <c r="D83" s="97"/>
      <c r="E83" s="97"/>
      <c r="F83" s="98"/>
      <c r="G83" s="99">
        <f>F83*E83*D83</f>
        <v>0</v>
      </c>
      <c r="J83" s="7"/>
      <c r="R83" s="4"/>
    </row>
    <row r="84" spans="1:18" x14ac:dyDescent="0.25">
      <c r="A84" s="94">
        <f t="shared" si="12"/>
        <v>4</v>
      </c>
      <c r="B84" s="95"/>
      <c r="C84" s="96"/>
      <c r="D84" s="97"/>
      <c r="E84" s="97"/>
      <c r="F84" s="98"/>
      <c r="G84" s="99">
        <f t="shared" ref="G84:G85" si="13">F84*E84*D84</f>
        <v>0</v>
      </c>
      <c r="J84" s="7"/>
      <c r="R84" s="4"/>
    </row>
    <row r="85" spans="1:18" x14ac:dyDescent="0.25">
      <c r="A85" s="94">
        <f t="shared" si="12"/>
        <v>5</v>
      </c>
      <c r="B85" s="95"/>
      <c r="C85" s="96"/>
      <c r="D85" s="97"/>
      <c r="E85" s="97"/>
      <c r="F85" s="98"/>
      <c r="G85" s="99">
        <f t="shared" si="13"/>
        <v>0</v>
      </c>
      <c r="J85" s="7"/>
      <c r="R85" s="4"/>
    </row>
    <row r="86" spans="1:18" ht="13.5" thickBot="1" x14ac:dyDescent="0.3">
      <c r="A86" s="104" t="s">
        <v>53</v>
      </c>
      <c r="B86" s="105"/>
      <c r="C86" s="106"/>
      <c r="D86" s="106"/>
      <c r="E86" s="106"/>
      <c r="F86" s="106"/>
      <c r="G86" s="107">
        <f>SUM(G81:G85)</f>
        <v>0</v>
      </c>
      <c r="J86" s="7"/>
      <c r="R86" s="4"/>
    </row>
    <row r="87" spans="1:18" x14ac:dyDescent="0.25">
      <c r="J87" s="7"/>
      <c r="R87" s="4"/>
    </row>
    <row r="88" spans="1:18" ht="16" thickBot="1" x14ac:dyDescent="0.4">
      <c r="B88" s="58" t="str">
        <f>CONCATENATE(A12," ",B12)</f>
        <v xml:space="preserve">5. Прочие услуги и расходы </v>
      </c>
      <c r="G88" s="43"/>
    </row>
    <row r="89" spans="1:18" ht="100" customHeight="1" x14ac:dyDescent="0.25">
      <c r="A89" s="108" t="s">
        <v>14</v>
      </c>
      <c r="B89" s="109" t="s">
        <v>82</v>
      </c>
      <c r="C89" s="163" t="s">
        <v>48</v>
      </c>
      <c r="D89" s="163" t="s">
        <v>83</v>
      </c>
      <c r="E89" s="163" t="s">
        <v>84</v>
      </c>
      <c r="F89" s="111" t="s">
        <v>85</v>
      </c>
      <c r="G89" s="253" t="s">
        <v>86</v>
      </c>
      <c r="H89" s="254"/>
    </row>
    <row r="90" spans="1:18" x14ac:dyDescent="0.25">
      <c r="A90" s="46">
        <v>1</v>
      </c>
      <c r="B90" s="95" t="s">
        <v>115</v>
      </c>
      <c r="C90" s="97" t="s">
        <v>116</v>
      </c>
      <c r="D90" s="97"/>
      <c r="E90" s="98"/>
      <c r="F90" s="65">
        <f>E90*D90</f>
        <v>0</v>
      </c>
      <c r="G90" s="255"/>
      <c r="H90" s="256"/>
    </row>
    <row r="91" spans="1:18" x14ac:dyDescent="0.25">
      <c r="A91" s="46">
        <f>A90+1</f>
        <v>2</v>
      </c>
      <c r="B91" s="95"/>
      <c r="C91" s="97"/>
      <c r="D91" s="97"/>
      <c r="E91" s="98"/>
      <c r="F91" s="65">
        <f t="shared" ref="F91:F94" si="14">E91*D91</f>
        <v>0</v>
      </c>
      <c r="G91" s="247"/>
      <c r="H91" s="248"/>
    </row>
    <row r="92" spans="1:18" x14ac:dyDescent="0.25">
      <c r="A92" s="46">
        <f t="shared" ref="A92:A94" si="15">A91+1</f>
        <v>3</v>
      </c>
      <c r="B92" s="95"/>
      <c r="C92" s="97"/>
      <c r="D92" s="97"/>
      <c r="E92" s="98"/>
      <c r="F92" s="65">
        <f t="shared" si="14"/>
        <v>0</v>
      </c>
      <c r="G92" s="247"/>
      <c r="H92" s="248"/>
    </row>
    <row r="93" spans="1:18" x14ac:dyDescent="0.25">
      <c r="A93" s="46">
        <f t="shared" si="15"/>
        <v>4</v>
      </c>
      <c r="B93" s="95"/>
      <c r="C93" s="97"/>
      <c r="D93" s="97"/>
      <c r="E93" s="98"/>
      <c r="F93" s="65">
        <f t="shared" si="14"/>
        <v>0</v>
      </c>
      <c r="G93" s="247"/>
      <c r="H93" s="248"/>
    </row>
    <row r="94" spans="1:18" x14ac:dyDescent="0.25">
      <c r="A94" s="46">
        <f t="shared" si="15"/>
        <v>5</v>
      </c>
      <c r="B94" s="95"/>
      <c r="C94" s="97"/>
      <c r="D94" s="97"/>
      <c r="E94" s="98"/>
      <c r="F94" s="65">
        <f t="shared" si="14"/>
        <v>0</v>
      </c>
      <c r="G94" s="247"/>
      <c r="H94" s="248"/>
    </row>
    <row r="95" spans="1:18" ht="13.5" thickBot="1" x14ac:dyDescent="0.35">
      <c r="A95" s="104" t="s">
        <v>53</v>
      </c>
      <c r="B95" s="105"/>
      <c r="C95" s="112"/>
      <c r="D95" s="112"/>
      <c r="E95" s="112"/>
      <c r="F95" s="113">
        <f>SUM(F90:F94)</f>
        <v>0</v>
      </c>
      <c r="G95" s="249"/>
      <c r="H95" s="250"/>
    </row>
    <row r="97" spans="1:15" ht="13" x14ac:dyDescent="0.3">
      <c r="A97" s="114"/>
      <c r="B97" s="114"/>
      <c r="C97" s="115"/>
      <c r="D97" s="116"/>
      <c r="E97" s="116"/>
      <c r="F97" s="117"/>
      <c r="G97" s="116"/>
    </row>
    <row r="98" spans="1:15" x14ac:dyDescent="0.25">
      <c r="A98" s="4" t="s">
        <v>87</v>
      </c>
    </row>
    <row r="100" spans="1:15" x14ac:dyDescent="0.25">
      <c r="A100" s="118"/>
      <c r="B100" s="118"/>
      <c r="C100" s="119"/>
      <c r="D100" s="120"/>
      <c r="E100" s="120"/>
      <c r="F100" s="120"/>
      <c r="G100" s="120"/>
      <c r="H100" s="120"/>
      <c r="I100" s="120"/>
      <c r="J100" s="120"/>
      <c r="K100" s="121"/>
      <c r="L100" s="121"/>
      <c r="M100" s="121"/>
      <c r="N100" s="121"/>
      <c r="O100" s="122"/>
    </row>
    <row r="101" spans="1:15" x14ac:dyDescent="0.25">
      <c r="A101" s="4" t="s">
        <v>88</v>
      </c>
    </row>
    <row r="102" spans="1:15" x14ac:dyDescent="0.25">
      <c r="A102" s="4" t="s">
        <v>89</v>
      </c>
    </row>
  </sheetData>
  <mergeCells count="13">
    <mergeCell ref="G94:H94"/>
    <mergeCell ref="G95:H95"/>
    <mergeCell ref="A31:B31"/>
    <mergeCell ref="G89:H89"/>
    <mergeCell ref="G90:H90"/>
    <mergeCell ref="G91:H91"/>
    <mergeCell ref="G92:H92"/>
    <mergeCell ref="G93:H93"/>
    <mergeCell ref="A24:A25"/>
    <mergeCell ref="B24:B25"/>
    <mergeCell ref="C24:C25"/>
    <mergeCell ref="D24:D25"/>
    <mergeCell ref="E24:F24"/>
  </mergeCells>
  <conditionalFormatting sqref="A101:B103">
    <cfRule type="cellIs" dxfId="3" priority="1" stopIfTrue="1" operator="equal">
      <formula>"х"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02"/>
  <sheetViews>
    <sheetView workbookViewId="0">
      <selection activeCell="G6" sqref="G6"/>
    </sheetView>
  </sheetViews>
  <sheetFormatPr defaultColWidth="9.1796875" defaultRowHeight="12.5" x14ac:dyDescent="0.25"/>
  <cols>
    <col min="1" max="1" width="6.453125" style="4" bestFit="1" customWidth="1"/>
    <col min="2" max="2" width="42.453125" style="4" customWidth="1"/>
    <col min="3" max="3" width="10.1796875" style="4" customWidth="1"/>
    <col min="4" max="4" width="17.26953125" style="4" customWidth="1"/>
    <col min="5" max="6" width="17.453125" style="4" customWidth="1"/>
    <col min="7" max="7" width="15.26953125" style="4" customWidth="1"/>
    <col min="8" max="8" width="17" style="4" customWidth="1"/>
    <col min="9" max="9" width="15.26953125" style="4" customWidth="1"/>
    <col min="10" max="10" width="10.1796875" style="4" customWidth="1"/>
    <col min="11" max="11" width="13.26953125" style="7" customWidth="1"/>
    <col min="12" max="12" width="14.7265625" style="7" customWidth="1"/>
    <col min="13" max="13" width="14.81640625" style="7" customWidth="1"/>
    <col min="14" max="15" width="11.1796875" style="7" customWidth="1"/>
    <col min="16" max="16" width="9.1796875" style="7"/>
    <col min="17" max="17" width="14" style="7" customWidth="1"/>
    <col min="18" max="18" width="9.1796875" style="7"/>
    <col min="19" max="16384" width="9.1796875" style="4"/>
  </cols>
  <sheetData>
    <row r="1" spans="1:18" ht="33" customHeight="1" x14ac:dyDescent="0.5">
      <c r="A1" s="3" t="s">
        <v>13</v>
      </c>
      <c r="C1" s="5"/>
      <c r="D1" s="5"/>
      <c r="E1" s="5"/>
      <c r="F1" s="6"/>
    </row>
    <row r="2" spans="1:18" ht="22" customHeight="1" x14ac:dyDescent="0.35">
      <c r="B2" s="169" t="str">
        <f>Свод!B23</f>
        <v>ННС</v>
      </c>
      <c r="C2" s="8"/>
      <c r="D2" s="8"/>
      <c r="E2" s="9"/>
    </row>
    <row r="3" spans="1:18" ht="21" customHeight="1" thickBot="1" x14ac:dyDescent="0.4">
      <c r="A3" s="168"/>
      <c r="B3" s="167"/>
      <c r="C3" s="168"/>
      <c r="D3" s="168"/>
    </row>
    <row r="4" spans="1:18" ht="39" customHeight="1" x14ac:dyDescent="0.25">
      <c r="A4" s="10" t="s">
        <v>14</v>
      </c>
      <c r="B4" s="11" t="s">
        <v>15</v>
      </c>
      <c r="C4" s="11" t="s">
        <v>16</v>
      </c>
      <c r="D4" s="12" t="s">
        <v>94</v>
      </c>
      <c r="E4" s="13" t="s">
        <v>17</v>
      </c>
      <c r="J4" s="7"/>
      <c r="R4" s="4"/>
    </row>
    <row r="5" spans="1:18" ht="24.65" customHeight="1" x14ac:dyDescent="0.25">
      <c r="A5" s="14" t="s">
        <v>18</v>
      </c>
      <c r="B5" s="15" t="s">
        <v>19</v>
      </c>
      <c r="C5" s="16"/>
      <c r="D5" s="17">
        <f>F31</f>
        <v>0</v>
      </c>
      <c r="E5" s="18"/>
      <c r="J5" s="7"/>
      <c r="R5" s="4"/>
    </row>
    <row r="6" spans="1:18" ht="39" x14ac:dyDescent="0.25">
      <c r="A6" s="19" t="s">
        <v>20</v>
      </c>
      <c r="B6" s="15" t="s">
        <v>21</v>
      </c>
      <c r="C6" s="16"/>
      <c r="D6" s="20">
        <f>SUM(D7:D9)</f>
        <v>0</v>
      </c>
      <c r="E6" s="18"/>
      <c r="J6" s="7"/>
      <c r="R6" s="4"/>
    </row>
    <row r="7" spans="1:18" ht="37.5" x14ac:dyDescent="0.25">
      <c r="A7" s="21" t="s">
        <v>22</v>
      </c>
      <c r="B7" s="22" t="s">
        <v>23</v>
      </c>
      <c r="C7" s="16"/>
      <c r="D7" s="23">
        <f>F47</f>
        <v>0</v>
      </c>
      <c r="E7" s="18"/>
      <c r="J7" s="7"/>
      <c r="R7" s="4"/>
    </row>
    <row r="8" spans="1:18" ht="19.5" customHeight="1" x14ac:dyDescent="0.25">
      <c r="A8" s="21" t="s">
        <v>24</v>
      </c>
      <c r="B8" s="22" t="s">
        <v>25</v>
      </c>
      <c r="C8" s="24"/>
      <c r="D8" s="23">
        <f>D7*C8</f>
        <v>0</v>
      </c>
      <c r="E8" s="25"/>
      <c r="J8" s="7"/>
      <c r="R8" s="4"/>
    </row>
    <row r="9" spans="1:18" ht="21" customHeight="1" x14ac:dyDescent="0.25">
      <c r="A9" s="21" t="s">
        <v>26</v>
      </c>
      <c r="B9" s="22" t="s">
        <v>27</v>
      </c>
      <c r="C9" s="16"/>
      <c r="D9" s="23">
        <f>G56</f>
        <v>0</v>
      </c>
      <c r="E9" s="18"/>
      <c r="J9" s="7"/>
      <c r="R9" s="4"/>
    </row>
    <row r="10" spans="1:18" ht="27" customHeight="1" x14ac:dyDescent="0.25">
      <c r="A10" s="19" t="s">
        <v>28</v>
      </c>
      <c r="B10" s="15" t="s">
        <v>29</v>
      </c>
      <c r="C10" s="16"/>
      <c r="D10" s="17">
        <f>IFERROR(G77,0)</f>
        <v>0</v>
      </c>
      <c r="E10" s="18"/>
      <c r="J10" s="7"/>
      <c r="R10" s="4"/>
    </row>
    <row r="11" spans="1:18" ht="21" customHeight="1" x14ac:dyDescent="0.25">
      <c r="A11" s="19" t="s">
        <v>30</v>
      </c>
      <c r="B11" s="15" t="s">
        <v>31</v>
      </c>
      <c r="C11" s="16"/>
      <c r="D11" s="17">
        <f>IFERROR(G86,0)</f>
        <v>0</v>
      </c>
      <c r="E11" s="18"/>
      <c r="J11" s="7"/>
      <c r="R11" s="4"/>
    </row>
    <row r="12" spans="1:18" ht="29.5" customHeight="1" x14ac:dyDescent="0.25">
      <c r="A12" s="19" t="s">
        <v>32</v>
      </c>
      <c r="B12" s="15" t="s">
        <v>33</v>
      </c>
      <c r="C12" s="16"/>
      <c r="D12" s="17">
        <f>F95</f>
        <v>0</v>
      </c>
      <c r="E12" s="18"/>
      <c r="J12" s="7"/>
      <c r="R12" s="4"/>
    </row>
    <row r="13" spans="1:18" ht="35.15" customHeight="1" thickBot="1" x14ac:dyDescent="0.3">
      <c r="A13" s="26" t="s">
        <v>34</v>
      </c>
      <c r="B13" s="27" t="s">
        <v>35</v>
      </c>
      <c r="C13" s="28"/>
      <c r="D13" s="29">
        <f>D5+D6+D10+D11+D12</f>
        <v>0</v>
      </c>
      <c r="E13" s="30"/>
      <c r="F13" s="31"/>
      <c r="J13" s="7"/>
      <c r="R13" s="4"/>
    </row>
    <row r="14" spans="1:18" ht="18" customHeight="1" x14ac:dyDescent="0.25">
      <c r="A14" s="32" t="s">
        <v>36</v>
      </c>
      <c r="B14" s="33" t="s">
        <v>37</v>
      </c>
      <c r="C14" s="24"/>
      <c r="D14" s="20">
        <f>ROUND(D13*C14,2)</f>
        <v>0</v>
      </c>
      <c r="E14" s="34"/>
      <c r="J14" s="7"/>
      <c r="R14" s="4"/>
    </row>
    <row r="15" spans="1:18" ht="18" customHeight="1" x14ac:dyDescent="0.25">
      <c r="A15" s="32" t="s">
        <v>38</v>
      </c>
      <c r="B15" s="33" t="s">
        <v>39</v>
      </c>
      <c r="C15" s="24"/>
      <c r="D15" s="20">
        <f>ROUND((D13+D14)*C15,2)</f>
        <v>0</v>
      </c>
      <c r="E15" s="35"/>
      <c r="J15" s="7"/>
      <c r="R15" s="4"/>
    </row>
    <row r="16" spans="1:18" ht="26.15" customHeight="1" thickBot="1" x14ac:dyDescent="0.3">
      <c r="A16" s="26" t="s">
        <v>40</v>
      </c>
      <c r="B16" s="27" t="s">
        <v>41</v>
      </c>
      <c r="C16" s="28"/>
      <c r="D16" s="29">
        <f>D13+D14+D15</f>
        <v>0</v>
      </c>
      <c r="E16" s="30"/>
      <c r="J16" s="7"/>
      <c r="R16" s="4"/>
    </row>
    <row r="17" spans="1:18" ht="26" x14ac:dyDescent="0.25">
      <c r="A17" s="32" t="s">
        <v>42</v>
      </c>
      <c r="B17" s="33" t="s">
        <v>43</v>
      </c>
      <c r="C17" s="170" t="str">
        <f>Свод!D16</f>
        <v>Кол-во суток</v>
      </c>
      <c r="D17" s="123">
        <f>Свод!D23</f>
        <v>0</v>
      </c>
      <c r="E17" s="36"/>
      <c r="J17" s="7"/>
      <c r="R17" s="4"/>
    </row>
    <row r="18" spans="1:18" ht="31" customHeight="1" thickBot="1" x14ac:dyDescent="0.3">
      <c r="A18" s="37" t="s">
        <v>44</v>
      </c>
      <c r="B18" s="38" t="s">
        <v>45</v>
      </c>
      <c r="C18" s="39"/>
      <c r="D18" s="40">
        <f>IFERROR(ROUND(D16/D17,2),0)</f>
        <v>0</v>
      </c>
      <c r="E18" s="41"/>
      <c r="J18" s="7"/>
      <c r="R18" s="4"/>
    </row>
    <row r="21" spans="1:18" ht="9" customHeight="1" x14ac:dyDescent="0.25"/>
    <row r="23" spans="1:18" ht="16" thickBot="1" x14ac:dyDescent="0.4">
      <c r="B23" s="42" t="s">
        <v>46</v>
      </c>
      <c r="F23" s="43"/>
    </row>
    <row r="24" spans="1:18" ht="12.75" customHeight="1" x14ac:dyDescent="0.25">
      <c r="A24" s="241" t="s">
        <v>14</v>
      </c>
      <c r="B24" s="243" t="s">
        <v>47</v>
      </c>
      <c r="C24" s="243" t="s">
        <v>48</v>
      </c>
      <c r="D24" s="245" t="s">
        <v>49</v>
      </c>
      <c r="E24" s="238" t="s">
        <v>50</v>
      </c>
      <c r="F24" s="239"/>
    </row>
    <row r="25" spans="1:18" ht="26.25" customHeight="1" x14ac:dyDescent="0.25">
      <c r="A25" s="242"/>
      <c r="B25" s="244"/>
      <c r="C25" s="244"/>
      <c r="D25" s="246"/>
      <c r="E25" s="162" t="s">
        <v>51</v>
      </c>
      <c r="F25" s="45" t="s">
        <v>52</v>
      </c>
    </row>
    <row r="26" spans="1:18" ht="13" x14ac:dyDescent="0.25">
      <c r="A26" s="46">
        <v>1</v>
      </c>
      <c r="B26" s="47"/>
      <c r="C26" s="48"/>
      <c r="D26" s="49"/>
      <c r="E26" s="50"/>
      <c r="F26" s="51">
        <f>E26*D26</f>
        <v>0</v>
      </c>
    </row>
    <row r="27" spans="1:18" ht="13" x14ac:dyDescent="0.25">
      <c r="A27" s="46">
        <f>A26+1</f>
        <v>2</v>
      </c>
      <c r="B27" s="47"/>
      <c r="C27" s="48"/>
      <c r="D27" s="49"/>
      <c r="E27" s="50"/>
      <c r="F27" s="51">
        <f>E27*D27</f>
        <v>0</v>
      </c>
    </row>
    <row r="28" spans="1:18" ht="13" x14ac:dyDescent="0.25">
      <c r="A28" s="46">
        <f t="shared" ref="A28:A30" si="0">A27+1</f>
        <v>3</v>
      </c>
      <c r="B28" s="47"/>
      <c r="C28" s="48"/>
      <c r="D28" s="49"/>
      <c r="E28" s="50"/>
      <c r="F28" s="51">
        <f t="shared" ref="F28:F30" si="1">E28*D28</f>
        <v>0</v>
      </c>
    </row>
    <row r="29" spans="1:18" ht="13" x14ac:dyDescent="0.25">
      <c r="A29" s="46">
        <f t="shared" si="0"/>
        <v>4</v>
      </c>
      <c r="B29" s="47"/>
      <c r="C29" s="48"/>
      <c r="D29" s="49"/>
      <c r="E29" s="50"/>
      <c r="F29" s="51">
        <f t="shared" si="1"/>
        <v>0</v>
      </c>
    </row>
    <row r="30" spans="1:18" ht="13" x14ac:dyDescent="0.25">
      <c r="A30" s="46">
        <f t="shared" si="0"/>
        <v>5</v>
      </c>
      <c r="B30" s="47"/>
      <c r="C30" s="48"/>
      <c r="D30" s="49"/>
      <c r="E30" s="50"/>
      <c r="F30" s="51">
        <f t="shared" si="1"/>
        <v>0</v>
      </c>
    </row>
    <row r="31" spans="1:18" ht="15.75" customHeight="1" thickBot="1" x14ac:dyDescent="0.35">
      <c r="A31" s="251" t="s">
        <v>53</v>
      </c>
      <c r="B31" s="252"/>
      <c r="C31" s="52"/>
      <c r="D31" s="53"/>
      <c r="E31" s="52"/>
      <c r="F31" s="54">
        <f>SUM(F26:F30)</f>
        <v>0</v>
      </c>
    </row>
    <row r="32" spans="1:18" ht="13" x14ac:dyDescent="0.3">
      <c r="A32" s="55"/>
      <c r="B32" s="55"/>
      <c r="C32" s="55"/>
      <c r="D32" s="55"/>
      <c r="E32" s="55"/>
      <c r="F32" s="56"/>
    </row>
    <row r="33" spans="1:18" ht="13" x14ac:dyDescent="0.3">
      <c r="A33" s="55"/>
      <c r="B33" s="55"/>
      <c r="C33" s="55"/>
      <c r="D33" s="55"/>
      <c r="E33" s="55"/>
      <c r="F33" s="56"/>
      <c r="G33" s="57"/>
    </row>
    <row r="34" spans="1:18" ht="16" thickBot="1" x14ac:dyDescent="0.4">
      <c r="B34" s="58" t="str">
        <f>CONCATENATE(A7," ",B7)</f>
        <v xml:space="preserve">2.1. Расходы на оплату труда работников, непосредственно участвующих в создании продукции </v>
      </c>
      <c r="G34" s="43"/>
      <c r="J34" s="7"/>
      <c r="R34" s="4"/>
    </row>
    <row r="35" spans="1:18" ht="62.5" x14ac:dyDescent="0.25">
      <c r="A35" s="59" t="s">
        <v>14</v>
      </c>
      <c r="B35" s="60" t="s">
        <v>54</v>
      </c>
      <c r="C35" s="61" t="s">
        <v>55</v>
      </c>
      <c r="D35" s="61" t="s">
        <v>56</v>
      </c>
      <c r="E35" s="61" t="s">
        <v>57</v>
      </c>
      <c r="F35" s="62" t="s">
        <v>58</v>
      </c>
      <c r="G35" s="63" t="s">
        <v>59</v>
      </c>
      <c r="J35" s="7"/>
      <c r="R35" s="4"/>
    </row>
    <row r="36" spans="1:18" ht="37.5" x14ac:dyDescent="0.25">
      <c r="A36" s="46">
        <v>1</v>
      </c>
      <c r="B36" s="189" t="s">
        <v>104</v>
      </c>
      <c r="C36" s="64"/>
      <c r="D36" s="64"/>
      <c r="E36" s="64"/>
      <c r="F36" s="65">
        <f>E36*D36*C36</f>
        <v>0</v>
      </c>
      <c r="G36" s="66">
        <f>E36*164</f>
        <v>0</v>
      </c>
      <c r="J36" s="7"/>
      <c r="R36" s="4"/>
    </row>
    <row r="37" spans="1:18" x14ac:dyDescent="0.25">
      <c r="A37" s="46">
        <f>A36+1</f>
        <v>2</v>
      </c>
      <c r="B37" s="189" t="s">
        <v>105</v>
      </c>
      <c r="C37" s="64"/>
      <c r="D37" s="64"/>
      <c r="E37" s="64"/>
      <c r="F37" s="65">
        <f t="shared" ref="F37:F46" si="2">E37*D37*C37</f>
        <v>0</v>
      </c>
      <c r="G37" s="66">
        <f t="shared" ref="G37:G46" si="3">E37*164</f>
        <v>0</v>
      </c>
      <c r="J37" s="7"/>
      <c r="R37" s="4"/>
    </row>
    <row r="38" spans="1:18" x14ac:dyDescent="0.25">
      <c r="A38" s="46">
        <f t="shared" ref="A38:A46" si="4">A37+1</f>
        <v>3</v>
      </c>
      <c r="B38" s="189" t="s">
        <v>105</v>
      </c>
      <c r="C38" s="64"/>
      <c r="D38" s="64"/>
      <c r="E38" s="64"/>
      <c r="F38" s="65">
        <f t="shared" si="2"/>
        <v>0</v>
      </c>
      <c r="G38" s="66">
        <f t="shared" si="3"/>
        <v>0</v>
      </c>
      <c r="J38" s="7"/>
      <c r="R38" s="4"/>
    </row>
    <row r="39" spans="1:18" x14ac:dyDescent="0.25">
      <c r="A39" s="46">
        <f t="shared" si="4"/>
        <v>4</v>
      </c>
      <c r="B39" s="189" t="s">
        <v>105</v>
      </c>
      <c r="C39" s="64"/>
      <c r="D39" s="64"/>
      <c r="E39" s="64"/>
      <c r="F39" s="65">
        <f t="shared" si="2"/>
        <v>0</v>
      </c>
      <c r="G39" s="66">
        <f t="shared" si="3"/>
        <v>0</v>
      </c>
      <c r="J39" s="7"/>
      <c r="R39" s="4"/>
    </row>
    <row r="40" spans="1:18" x14ac:dyDescent="0.25">
      <c r="A40" s="46">
        <f t="shared" si="4"/>
        <v>5</v>
      </c>
      <c r="B40" s="189" t="s">
        <v>105</v>
      </c>
      <c r="C40" s="64"/>
      <c r="D40" s="64"/>
      <c r="E40" s="64"/>
      <c r="F40" s="65">
        <f t="shared" si="2"/>
        <v>0</v>
      </c>
      <c r="G40" s="66">
        <f t="shared" si="3"/>
        <v>0</v>
      </c>
      <c r="J40" s="7"/>
      <c r="R40" s="4"/>
    </row>
    <row r="41" spans="1:18" x14ac:dyDescent="0.25">
      <c r="A41" s="46">
        <f t="shared" si="4"/>
        <v>6</v>
      </c>
      <c r="B41" s="190" t="s">
        <v>106</v>
      </c>
      <c r="C41" s="187"/>
      <c r="D41" s="187"/>
      <c r="E41" s="188"/>
      <c r="F41" s="65">
        <f t="shared" si="2"/>
        <v>0</v>
      </c>
      <c r="G41" s="66">
        <f t="shared" si="3"/>
        <v>0</v>
      </c>
      <c r="J41" s="7"/>
      <c r="R41" s="4"/>
    </row>
    <row r="42" spans="1:18" ht="37.5" x14ac:dyDescent="0.25">
      <c r="A42" s="46">
        <f t="shared" si="4"/>
        <v>7</v>
      </c>
      <c r="B42" s="190" t="s">
        <v>107</v>
      </c>
      <c r="C42" s="187"/>
      <c r="D42" s="187"/>
      <c r="E42" s="188"/>
      <c r="F42" s="65">
        <f t="shared" si="2"/>
        <v>0</v>
      </c>
      <c r="G42" s="66">
        <f t="shared" si="3"/>
        <v>0</v>
      </c>
      <c r="J42" s="7"/>
      <c r="R42" s="4"/>
    </row>
    <row r="43" spans="1:18" ht="25" x14ac:dyDescent="0.25">
      <c r="A43" s="46">
        <f t="shared" si="4"/>
        <v>8</v>
      </c>
      <c r="B43" s="190" t="s">
        <v>108</v>
      </c>
      <c r="C43" s="187"/>
      <c r="D43" s="187"/>
      <c r="E43" s="188"/>
      <c r="F43" s="65">
        <f t="shared" si="2"/>
        <v>0</v>
      </c>
      <c r="G43" s="66">
        <f t="shared" si="3"/>
        <v>0</v>
      </c>
      <c r="J43" s="7"/>
      <c r="R43" s="4"/>
    </row>
    <row r="44" spans="1:18" ht="37.5" x14ac:dyDescent="0.25">
      <c r="A44" s="46">
        <f t="shared" si="4"/>
        <v>9</v>
      </c>
      <c r="B44" s="190" t="s">
        <v>109</v>
      </c>
      <c r="C44" s="187"/>
      <c r="D44" s="187"/>
      <c r="E44" s="188"/>
      <c r="F44" s="65">
        <f t="shared" si="2"/>
        <v>0</v>
      </c>
      <c r="G44" s="66">
        <f t="shared" si="3"/>
        <v>0</v>
      </c>
      <c r="J44" s="7"/>
      <c r="R44" s="4"/>
    </row>
    <row r="45" spans="1:18" ht="25" x14ac:dyDescent="0.25">
      <c r="A45" s="46">
        <f t="shared" si="4"/>
        <v>10</v>
      </c>
      <c r="B45" s="190" t="s">
        <v>108</v>
      </c>
      <c r="C45" s="187"/>
      <c r="D45" s="187"/>
      <c r="E45" s="188"/>
      <c r="F45" s="65">
        <f t="shared" si="2"/>
        <v>0</v>
      </c>
      <c r="G45" s="66">
        <f t="shared" si="3"/>
        <v>0</v>
      </c>
      <c r="J45" s="7"/>
      <c r="R45" s="4"/>
    </row>
    <row r="46" spans="1:18" ht="25" x14ac:dyDescent="0.25">
      <c r="A46" s="46">
        <f t="shared" si="4"/>
        <v>11</v>
      </c>
      <c r="B46" s="190" t="s">
        <v>108</v>
      </c>
      <c r="C46" s="187"/>
      <c r="D46" s="187"/>
      <c r="E46" s="188"/>
      <c r="F46" s="65">
        <f t="shared" si="2"/>
        <v>0</v>
      </c>
      <c r="G46" s="66">
        <f t="shared" si="3"/>
        <v>0</v>
      </c>
      <c r="J46" s="7"/>
      <c r="R46" s="4"/>
    </row>
    <row r="47" spans="1:18" ht="15.75" customHeight="1" thickBot="1" x14ac:dyDescent="0.35">
      <c r="A47" s="67" t="s">
        <v>53</v>
      </c>
      <c r="B47" s="68"/>
      <c r="C47" s="69">
        <f>SUM(C36:C40)</f>
        <v>0</v>
      </c>
      <c r="D47" s="70">
        <f>SUM(D36:D40)</f>
        <v>0</v>
      </c>
      <c r="E47" s="71">
        <f>IFERROR(F47/D47/C47,0)</f>
        <v>0</v>
      </c>
      <c r="F47" s="72">
        <f>SUM(F36:F40)</f>
        <v>0</v>
      </c>
      <c r="G47" s="73">
        <f>(164*(E47))</f>
        <v>0</v>
      </c>
      <c r="J47" s="7"/>
      <c r="R47" s="4"/>
    </row>
    <row r="48" spans="1:18" x14ac:dyDescent="0.25">
      <c r="J48" s="7"/>
      <c r="R48" s="4"/>
    </row>
    <row r="49" spans="1:18" ht="16" thickBot="1" x14ac:dyDescent="0.4">
      <c r="B49" s="58" t="str">
        <f>CONCATENATE(A9," ",B9)</f>
        <v>2.3 Прочие расходы на персонал</v>
      </c>
      <c r="C49" s="74"/>
      <c r="G49" s="43"/>
      <c r="J49" s="7"/>
      <c r="R49" s="4"/>
    </row>
    <row r="50" spans="1:18" ht="53.5" customHeight="1" x14ac:dyDescent="0.25">
      <c r="A50" s="75" t="s">
        <v>14</v>
      </c>
      <c r="B50" s="76" t="s">
        <v>60</v>
      </c>
      <c r="C50" s="161" t="s">
        <v>48</v>
      </c>
      <c r="D50" s="161" t="s">
        <v>61</v>
      </c>
      <c r="E50" s="161" t="s">
        <v>62</v>
      </c>
      <c r="F50" s="78" t="s">
        <v>63</v>
      </c>
      <c r="G50" s="79" t="s">
        <v>64</v>
      </c>
      <c r="J50" s="7"/>
      <c r="R50" s="4"/>
    </row>
    <row r="51" spans="1:18" x14ac:dyDescent="0.25">
      <c r="A51" s="46">
        <v>1</v>
      </c>
      <c r="B51" s="80" t="s">
        <v>117</v>
      </c>
      <c r="C51" s="64" t="s">
        <v>118</v>
      </c>
      <c r="D51" s="64"/>
      <c r="E51" s="64"/>
      <c r="F51" s="65"/>
      <c r="G51" s="81">
        <f>E51*D51*F51</f>
        <v>0</v>
      </c>
      <c r="J51" s="7"/>
      <c r="R51" s="4"/>
    </row>
    <row r="52" spans="1:18" x14ac:dyDescent="0.25">
      <c r="A52" s="46">
        <f>A51+1</f>
        <v>2</v>
      </c>
      <c r="B52" s="80"/>
      <c r="C52" s="64"/>
      <c r="D52" s="64"/>
      <c r="E52" s="64"/>
      <c r="F52" s="65"/>
      <c r="G52" s="81">
        <f>E52*D52*F52</f>
        <v>0</v>
      </c>
      <c r="J52" s="7"/>
      <c r="R52" s="4"/>
    </row>
    <row r="53" spans="1:18" x14ac:dyDescent="0.25">
      <c r="A53" s="46">
        <f t="shared" ref="A53:A55" si="5">A52+1</f>
        <v>3</v>
      </c>
      <c r="B53" s="82"/>
      <c r="C53" s="64"/>
      <c r="D53" s="64"/>
      <c r="E53" s="64"/>
      <c r="F53" s="65"/>
      <c r="G53" s="81">
        <f>E53*D53*F53</f>
        <v>0</v>
      </c>
      <c r="J53" s="7"/>
      <c r="R53" s="4"/>
    </row>
    <row r="54" spans="1:18" x14ac:dyDescent="0.25">
      <c r="A54" s="46">
        <f t="shared" si="5"/>
        <v>4</v>
      </c>
      <c r="B54" s="80"/>
      <c r="C54" s="64"/>
      <c r="D54" s="64"/>
      <c r="E54" s="64"/>
      <c r="F54" s="65"/>
      <c r="G54" s="81">
        <f>E54*D54*F54</f>
        <v>0</v>
      </c>
      <c r="J54" s="7"/>
      <c r="R54" s="4"/>
    </row>
    <row r="55" spans="1:18" ht="13.5" customHeight="1" thickBot="1" x14ac:dyDescent="0.3">
      <c r="A55" s="46">
        <f t="shared" si="5"/>
        <v>5</v>
      </c>
      <c r="B55" s="16"/>
      <c r="C55" s="64"/>
      <c r="D55" s="64"/>
      <c r="E55" s="64"/>
      <c r="F55" s="65"/>
      <c r="G55" s="81">
        <f>E55*D55*F55</f>
        <v>0</v>
      </c>
      <c r="J55" s="7"/>
      <c r="R55" s="4"/>
    </row>
    <row r="56" spans="1:18" s="87" customFormat="1" ht="13.5" thickBot="1" x14ac:dyDescent="0.35">
      <c r="A56" s="67" t="s">
        <v>53</v>
      </c>
      <c r="B56" s="68"/>
      <c r="C56" s="83"/>
      <c r="D56" s="84"/>
      <c r="E56" s="85"/>
      <c r="F56" s="72"/>
      <c r="G56" s="86">
        <f>SUM(G51:G55)</f>
        <v>0</v>
      </c>
      <c r="J56" s="88"/>
      <c r="K56" s="88"/>
      <c r="L56" s="88"/>
      <c r="M56" s="88"/>
      <c r="N56" s="88"/>
      <c r="O56" s="88"/>
      <c r="P56" s="88"/>
      <c r="Q56" s="88"/>
    </row>
    <row r="57" spans="1:18" x14ac:dyDescent="0.25">
      <c r="J57" s="7"/>
      <c r="R57" s="4"/>
    </row>
    <row r="58" spans="1:18" ht="16" thickBot="1" x14ac:dyDescent="0.4">
      <c r="B58" s="58" t="str">
        <f>CONCATENATE(A10," ",B10)</f>
        <v>3. Имущественные расходы (амортизация/аренда/лизинг)</v>
      </c>
      <c r="G58" s="43"/>
      <c r="J58" s="7"/>
      <c r="R58" s="4"/>
    </row>
    <row r="59" spans="1:18" ht="50" x14ac:dyDescent="0.25">
      <c r="A59" s="75" t="s">
        <v>14</v>
      </c>
      <c r="B59" s="76" t="s">
        <v>65</v>
      </c>
      <c r="C59" s="161" t="s">
        <v>66</v>
      </c>
      <c r="D59" s="161" t="s">
        <v>67</v>
      </c>
      <c r="E59" s="78" t="s">
        <v>68</v>
      </c>
      <c r="F59" s="78" t="s">
        <v>69</v>
      </c>
      <c r="G59" s="79" t="s">
        <v>70</v>
      </c>
      <c r="J59" s="7"/>
      <c r="R59" s="4"/>
    </row>
    <row r="60" spans="1:18" s="7" customFormat="1" ht="17.149999999999999" customHeight="1" x14ac:dyDescent="0.25">
      <c r="A60" s="89"/>
      <c r="B60" s="90" t="s">
        <v>71</v>
      </c>
      <c r="C60" s="91"/>
      <c r="D60" s="91"/>
      <c r="E60" s="92"/>
      <c r="F60" s="92"/>
      <c r="G60" s="93">
        <f>SUM(G61:G69)</f>
        <v>0</v>
      </c>
    </row>
    <row r="61" spans="1:18" x14ac:dyDescent="0.25">
      <c r="A61" s="94">
        <v>1</v>
      </c>
      <c r="B61" s="95" t="s">
        <v>120</v>
      </c>
      <c r="C61" s="96"/>
      <c r="D61" s="96"/>
      <c r="E61" s="195"/>
      <c r="F61" s="98"/>
      <c r="G61" s="99">
        <f>IFERROR(D61/E61*F61*C61,0)</f>
        <v>0</v>
      </c>
      <c r="J61" s="7"/>
      <c r="R61" s="4"/>
    </row>
    <row r="62" spans="1:18" x14ac:dyDescent="0.25">
      <c r="A62" s="94">
        <f>A61+1</f>
        <v>2</v>
      </c>
      <c r="B62" s="95" t="s">
        <v>121</v>
      </c>
      <c r="C62" s="96"/>
      <c r="D62" s="96"/>
      <c r="E62" s="195"/>
      <c r="F62" s="98"/>
      <c r="G62" s="99">
        <f>IFERROR(D62/E62*F62*C62,0)</f>
        <v>0</v>
      </c>
      <c r="J62" s="7"/>
      <c r="R62" s="4"/>
    </row>
    <row r="63" spans="1:18" x14ac:dyDescent="0.25">
      <c r="A63" s="94">
        <f t="shared" ref="A63:A69" si="6">A62+1</f>
        <v>3</v>
      </c>
      <c r="B63" s="95" t="s">
        <v>122</v>
      </c>
      <c r="C63" s="96"/>
      <c r="D63" s="96"/>
      <c r="E63" s="195"/>
      <c r="F63" s="98"/>
      <c r="G63" s="99">
        <f>IFERROR(D63/E63*F63*C63,0)</f>
        <v>0</v>
      </c>
      <c r="J63" s="7"/>
      <c r="R63" s="4"/>
    </row>
    <row r="64" spans="1:18" x14ac:dyDescent="0.25">
      <c r="A64" s="94">
        <f t="shared" si="6"/>
        <v>4</v>
      </c>
      <c r="B64" s="95" t="s">
        <v>123</v>
      </c>
      <c r="C64" s="96"/>
      <c r="D64" s="194"/>
      <c r="E64" s="195"/>
      <c r="F64" s="98"/>
      <c r="G64" s="99">
        <f>IFERROR(D64/E64*F64*C64,0)</f>
        <v>0</v>
      </c>
      <c r="J64" s="7"/>
      <c r="R64" s="4"/>
    </row>
    <row r="65" spans="1:18" x14ac:dyDescent="0.25">
      <c r="A65" s="94">
        <f t="shared" si="6"/>
        <v>5</v>
      </c>
      <c r="B65" s="95" t="s">
        <v>110</v>
      </c>
      <c r="C65" s="96"/>
      <c r="D65" s="96"/>
      <c r="E65" s="97"/>
      <c r="F65" s="98"/>
      <c r="G65" s="99">
        <f>IFERROR(D65/E65*F65*C65,0)</f>
        <v>0</v>
      </c>
      <c r="J65" s="7"/>
      <c r="R65" s="4"/>
    </row>
    <row r="66" spans="1:18" x14ac:dyDescent="0.25">
      <c r="A66" s="94">
        <f t="shared" si="6"/>
        <v>6</v>
      </c>
      <c r="B66" s="191" t="s">
        <v>111</v>
      </c>
      <c r="C66" s="96"/>
      <c r="D66" s="192"/>
      <c r="E66" s="193"/>
      <c r="F66" s="98"/>
      <c r="G66" s="99">
        <f t="shared" ref="G66:G69" si="7">IFERROR(D66/E66*F66*C66,0)</f>
        <v>0</v>
      </c>
      <c r="J66" s="7"/>
      <c r="R66" s="4"/>
    </row>
    <row r="67" spans="1:18" x14ac:dyDescent="0.25">
      <c r="A67" s="94">
        <f t="shared" si="6"/>
        <v>7</v>
      </c>
      <c r="B67" s="191" t="s">
        <v>112</v>
      </c>
      <c r="C67" s="96"/>
      <c r="D67" s="192"/>
      <c r="E67" s="193"/>
      <c r="F67" s="98"/>
      <c r="G67" s="99">
        <f t="shared" si="7"/>
        <v>0</v>
      </c>
      <c r="J67" s="7"/>
      <c r="R67" s="4"/>
    </row>
    <row r="68" spans="1:18" x14ac:dyDescent="0.25">
      <c r="A68" s="94">
        <f t="shared" si="6"/>
        <v>8</v>
      </c>
      <c r="B68" s="191" t="s">
        <v>113</v>
      </c>
      <c r="C68" s="96"/>
      <c r="D68" s="192"/>
      <c r="E68" s="193"/>
      <c r="F68" s="98"/>
      <c r="G68" s="99">
        <f t="shared" si="7"/>
        <v>0</v>
      </c>
      <c r="J68" s="7"/>
      <c r="R68" s="4"/>
    </row>
    <row r="69" spans="1:18" ht="13" thickBot="1" x14ac:dyDescent="0.3">
      <c r="A69" s="94">
        <f t="shared" si="6"/>
        <v>9</v>
      </c>
      <c r="B69" s="191" t="s">
        <v>114</v>
      </c>
      <c r="C69" s="96"/>
      <c r="D69" s="192"/>
      <c r="E69" s="193"/>
      <c r="F69" s="98"/>
      <c r="G69" s="99">
        <f t="shared" si="7"/>
        <v>0</v>
      </c>
      <c r="J69" s="7"/>
      <c r="R69" s="4"/>
    </row>
    <row r="70" spans="1:18" ht="46" customHeight="1" x14ac:dyDescent="0.25">
      <c r="A70" s="75" t="s">
        <v>14</v>
      </c>
      <c r="B70" s="76" t="s">
        <v>65</v>
      </c>
      <c r="C70" s="161" t="s">
        <v>66</v>
      </c>
      <c r="D70" s="161" t="s">
        <v>72</v>
      </c>
      <c r="E70" s="161" t="s">
        <v>73</v>
      </c>
      <c r="F70" s="78" t="s">
        <v>69</v>
      </c>
      <c r="G70" s="79" t="s">
        <v>74</v>
      </c>
      <c r="J70" s="7"/>
      <c r="R70" s="4"/>
    </row>
    <row r="71" spans="1:18" ht="18.649999999999999" customHeight="1" x14ac:dyDescent="0.25">
      <c r="A71" s="100"/>
      <c r="B71" s="90" t="s">
        <v>75</v>
      </c>
      <c r="C71" s="101"/>
      <c r="D71" s="101"/>
      <c r="E71" s="102"/>
      <c r="F71" s="102"/>
      <c r="G71" s="103">
        <f>SUM(G72:G76)</f>
        <v>0</v>
      </c>
      <c r="J71" s="7"/>
      <c r="R71" s="4"/>
    </row>
    <row r="72" spans="1:18" x14ac:dyDescent="0.25">
      <c r="A72" s="94">
        <f>A71+1</f>
        <v>1</v>
      </c>
      <c r="B72" s="95"/>
      <c r="C72" s="96"/>
      <c r="D72" s="96"/>
      <c r="E72" s="97">
        <f>D72/30.4</f>
        <v>0</v>
      </c>
      <c r="F72" s="97"/>
      <c r="G72" s="99">
        <f t="shared" ref="G72" si="8">IFERROR(E72*F72*C72,0)</f>
        <v>0</v>
      </c>
      <c r="J72" s="7"/>
      <c r="R72" s="4"/>
    </row>
    <row r="73" spans="1:18" x14ac:dyDescent="0.25">
      <c r="A73" s="94">
        <f t="shared" ref="A73:A76" si="9">A72+1</f>
        <v>2</v>
      </c>
      <c r="B73" s="95"/>
      <c r="C73" s="96"/>
      <c r="D73" s="96"/>
      <c r="E73" s="97">
        <f t="shared" ref="E73:E76" si="10">D73/30.4</f>
        <v>0</v>
      </c>
      <c r="F73" s="97"/>
      <c r="G73" s="99">
        <f>IFERROR(E73*F73*C73,0)</f>
        <v>0</v>
      </c>
      <c r="J73" s="7"/>
      <c r="R73" s="4"/>
    </row>
    <row r="74" spans="1:18" x14ac:dyDescent="0.25">
      <c r="A74" s="94">
        <f t="shared" si="9"/>
        <v>3</v>
      </c>
      <c r="B74" s="95"/>
      <c r="C74" s="96"/>
      <c r="D74" s="96"/>
      <c r="E74" s="97">
        <f>D74/30.4</f>
        <v>0</v>
      </c>
      <c r="F74" s="97"/>
      <c r="G74" s="99">
        <f>IFERROR(E74*F74*C74,0)</f>
        <v>0</v>
      </c>
      <c r="J74" s="7"/>
      <c r="R74" s="4"/>
    </row>
    <row r="75" spans="1:18" x14ac:dyDescent="0.25">
      <c r="A75" s="94">
        <f t="shared" si="9"/>
        <v>4</v>
      </c>
      <c r="B75" s="95"/>
      <c r="C75" s="96"/>
      <c r="D75" s="96"/>
      <c r="E75" s="97">
        <f t="shared" si="10"/>
        <v>0</v>
      </c>
      <c r="F75" s="97"/>
      <c r="G75" s="99">
        <f t="shared" ref="G75:G76" si="11">IFERROR(E75*F75*C75,0)</f>
        <v>0</v>
      </c>
      <c r="J75" s="7"/>
      <c r="R75" s="4"/>
    </row>
    <row r="76" spans="1:18" x14ac:dyDescent="0.25">
      <c r="A76" s="94">
        <f t="shared" si="9"/>
        <v>5</v>
      </c>
      <c r="B76" s="95"/>
      <c r="C76" s="96"/>
      <c r="D76" s="96"/>
      <c r="E76" s="97">
        <f t="shared" si="10"/>
        <v>0</v>
      </c>
      <c r="F76" s="97"/>
      <c r="G76" s="99">
        <f t="shared" si="11"/>
        <v>0</v>
      </c>
      <c r="J76" s="7"/>
      <c r="R76" s="4"/>
    </row>
    <row r="77" spans="1:18" ht="17.149999999999999" customHeight="1" thickBot="1" x14ac:dyDescent="0.3">
      <c r="A77" s="104" t="s">
        <v>53</v>
      </c>
      <c r="B77" s="105"/>
      <c r="C77" s="106"/>
      <c r="D77" s="106"/>
      <c r="E77" s="106"/>
      <c r="F77" s="106"/>
      <c r="G77" s="107">
        <f>G71+G60</f>
        <v>0</v>
      </c>
      <c r="J77" s="7"/>
      <c r="R77" s="4"/>
    </row>
    <row r="78" spans="1:18" x14ac:dyDescent="0.25">
      <c r="J78" s="7"/>
      <c r="R78" s="4"/>
    </row>
    <row r="79" spans="1:18" ht="16" thickBot="1" x14ac:dyDescent="0.4">
      <c r="B79" s="58" t="str">
        <f>CONCATENATE(A11," ",B11)</f>
        <v>4. Транспортные затраты</v>
      </c>
      <c r="G79" s="43"/>
      <c r="J79" s="7"/>
      <c r="R79" s="4"/>
    </row>
    <row r="80" spans="1:18" ht="50" x14ac:dyDescent="0.25">
      <c r="A80" s="75" t="s">
        <v>14</v>
      </c>
      <c r="B80" s="76" t="s">
        <v>76</v>
      </c>
      <c r="C80" s="78" t="s">
        <v>77</v>
      </c>
      <c r="D80" s="78" t="s">
        <v>78</v>
      </c>
      <c r="E80" s="78" t="s">
        <v>79</v>
      </c>
      <c r="F80" s="78" t="s">
        <v>80</v>
      </c>
      <c r="G80" s="79" t="s">
        <v>81</v>
      </c>
      <c r="J80" s="7"/>
      <c r="R80" s="4"/>
    </row>
    <row r="81" spans="1:18" x14ac:dyDescent="0.25">
      <c r="A81" s="94">
        <v>1</v>
      </c>
      <c r="B81" s="95"/>
      <c r="C81" s="96"/>
      <c r="D81" s="97"/>
      <c r="E81" s="97"/>
      <c r="F81" s="98"/>
      <c r="G81" s="99">
        <f>F81*E81*D81</f>
        <v>0</v>
      </c>
      <c r="J81" s="7"/>
      <c r="R81" s="4"/>
    </row>
    <row r="82" spans="1:18" x14ac:dyDescent="0.25">
      <c r="A82" s="94">
        <f t="shared" ref="A82:A85" si="12">A81+1</f>
        <v>2</v>
      </c>
      <c r="B82" s="95"/>
      <c r="C82" s="96"/>
      <c r="D82" s="97"/>
      <c r="E82" s="97"/>
      <c r="F82" s="98"/>
      <c r="G82" s="99">
        <f>F82*E82*D82</f>
        <v>0</v>
      </c>
      <c r="J82" s="7"/>
      <c r="R82" s="4"/>
    </row>
    <row r="83" spans="1:18" x14ac:dyDescent="0.25">
      <c r="A83" s="94">
        <f t="shared" si="12"/>
        <v>3</v>
      </c>
      <c r="B83" s="95"/>
      <c r="C83" s="96"/>
      <c r="D83" s="97"/>
      <c r="E83" s="97"/>
      <c r="F83" s="98"/>
      <c r="G83" s="99">
        <f>F83*E83*D83</f>
        <v>0</v>
      </c>
      <c r="J83" s="7"/>
      <c r="R83" s="4"/>
    </row>
    <row r="84" spans="1:18" x14ac:dyDescent="0.25">
      <c r="A84" s="94">
        <f t="shared" si="12"/>
        <v>4</v>
      </c>
      <c r="B84" s="95"/>
      <c r="C84" s="96"/>
      <c r="D84" s="97"/>
      <c r="E84" s="97"/>
      <c r="F84" s="98"/>
      <c r="G84" s="99">
        <f t="shared" ref="G84:G85" si="13">F84*E84*D84</f>
        <v>0</v>
      </c>
      <c r="J84" s="7"/>
      <c r="R84" s="4"/>
    </row>
    <row r="85" spans="1:18" x14ac:dyDescent="0.25">
      <c r="A85" s="94">
        <f t="shared" si="12"/>
        <v>5</v>
      </c>
      <c r="B85" s="95"/>
      <c r="C85" s="96"/>
      <c r="D85" s="97"/>
      <c r="E85" s="97"/>
      <c r="F85" s="98"/>
      <c r="G85" s="99">
        <f t="shared" si="13"/>
        <v>0</v>
      </c>
      <c r="J85" s="7"/>
      <c r="R85" s="4"/>
    </row>
    <row r="86" spans="1:18" ht="13.5" thickBot="1" x14ac:dyDescent="0.3">
      <c r="A86" s="104" t="s">
        <v>53</v>
      </c>
      <c r="B86" s="105"/>
      <c r="C86" s="106"/>
      <c r="D86" s="106"/>
      <c r="E86" s="106"/>
      <c r="F86" s="106"/>
      <c r="G86" s="107">
        <f>SUM(G81:G85)</f>
        <v>0</v>
      </c>
      <c r="J86" s="7"/>
      <c r="R86" s="4"/>
    </row>
    <row r="87" spans="1:18" x14ac:dyDescent="0.25">
      <c r="J87" s="7"/>
      <c r="R87" s="4"/>
    </row>
    <row r="88" spans="1:18" ht="16" thickBot="1" x14ac:dyDescent="0.4">
      <c r="B88" s="58" t="str">
        <f>CONCATENATE(A12," ",B12)</f>
        <v xml:space="preserve">5. Прочие услуги и расходы </v>
      </c>
      <c r="G88" s="43"/>
    </row>
    <row r="89" spans="1:18" ht="100" customHeight="1" x14ac:dyDescent="0.25">
      <c r="A89" s="108" t="s">
        <v>14</v>
      </c>
      <c r="B89" s="109" t="s">
        <v>82</v>
      </c>
      <c r="C89" s="163" t="s">
        <v>48</v>
      </c>
      <c r="D89" s="163" t="s">
        <v>83</v>
      </c>
      <c r="E89" s="163" t="s">
        <v>84</v>
      </c>
      <c r="F89" s="111" t="s">
        <v>85</v>
      </c>
      <c r="G89" s="253" t="s">
        <v>86</v>
      </c>
      <c r="H89" s="254"/>
    </row>
    <row r="90" spans="1:18" x14ac:dyDescent="0.25">
      <c r="A90" s="46">
        <v>1</v>
      </c>
      <c r="B90" s="95" t="s">
        <v>115</v>
      </c>
      <c r="C90" s="97" t="s">
        <v>116</v>
      </c>
      <c r="D90" s="97"/>
      <c r="E90" s="98"/>
      <c r="F90" s="65">
        <f>E90*D90</f>
        <v>0</v>
      </c>
      <c r="G90" s="255"/>
      <c r="H90" s="256"/>
    </row>
    <row r="91" spans="1:18" x14ac:dyDescent="0.25">
      <c r="A91" s="46">
        <f>A90+1</f>
        <v>2</v>
      </c>
      <c r="B91" s="95"/>
      <c r="C91" s="97"/>
      <c r="D91" s="97"/>
      <c r="E91" s="98"/>
      <c r="F91" s="65">
        <f t="shared" ref="F91:F94" si="14">E91*D91</f>
        <v>0</v>
      </c>
      <c r="G91" s="247"/>
      <c r="H91" s="248"/>
    </row>
    <row r="92" spans="1:18" x14ac:dyDescent="0.25">
      <c r="A92" s="46">
        <f t="shared" ref="A92:A94" si="15">A91+1</f>
        <v>3</v>
      </c>
      <c r="B92" s="95"/>
      <c r="C92" s="97"/>
      <c r="D92" s="97"/>
      <c r="E92" s="98"/>
      <c r="F92" s="65">
        <f t="shared" si="14"/>
        <v>0</v>
      </c>
      <c r="G92" s="247"/>
      <c r="H92" s="248"/>
    </row>
    <row r="93" spans="1:18" x14ac:dyDescent="0.25">
      <c r="A93" s="46">
        <f t="shared" si="15"/>
        <v>4</v>
      </c>
      <c r="B93" s="95"/>
      <c r="C93" s="97"/>
      <c r="D93" s="97"/>
      <c r="E93" s="98"/>
      <c r="F93" s="65">
        <f t="shared" si="14"/>
        <v>0</v>
      </c>
      <c r="G93" s="247"/>
      <c r="H93" s="248"/>
    </row>
    <row r="94" spans="1:18" x14ac:dyDescent="0.25">
      <c r="A94" s="46">
        <f t="shared" si="15"/>
        <v>5</v>
      </c>
      <c r="B94" s="95"/>
      <c r="C94" s="97"/>
      <c r="D94" s="97"/>
      <c r="E94" s="98"/>
      <c r="F94" s="65">
        <f t="shared" si="14"/>
        <v>0</v>
      </c>
      <c r="G94" s="247"/>
      <c r="H94" s="248"/>
    </row>
    <row r="95" spans="1:18" ht="13.5" thickBot="1" x14ac:dyDescent="0.35">
      <c r="A95" s="104" t="s">
        <v>53</v>
      </c>
      <c r="B95" s="105"/>
      <c r="C95" s="112"/>
      <c r="D95" s="112"/>
      <c r="E95" s="112"/>
      <c r="F95" s="113">
        <f>SUM(F90:F94)</f>
        <v>0</v>
      </c>
      <c r="G95" s="249"/>
      <c r="H95" s="250"/>
    </row>
    <row r="97" spans="1:15" ht="13" x14ac:dyDescent="0.3">
      <c r="A97" s="114"/>
      <c r="B97" s="114"/>
      <c r="C97" s="115"/>
      <c r="D97" s="116"/>
      <c r="E97" s="116"/>
      <c r="F97" s="117"/>
      <c r="G97" s="116"/>
    </row>
    <row r="98" spans="1:15" x14ac:dyDescent="0.25">
      <c r="A98" s="4" t="s">
        <v>87</v>
      </c>
    </row>
    <row r="100" spans="1:15" x14ac:dyDescent="0.25">
      <c r="A100" s="118"/>
      <c r="B100" s="118"/>
      <c r="C100" s="119"/>
      <c r="D100" s="120"/>
      <c r="E100" s="120"/>
      <c r="F100" s="120"/>
      <c r="G100" s="120"/>
      <c r="H100" s="120"/>
      <c r="I100" s="120"/>
      <c r="J100" s="120"/>
      <c r="K100" s="121"/>
      <c r="L100" s="121"/>
      <c r="M100" s="121"/>
      <c r="N100" s="121"/>
      <c r="O100" s="122"/>
    </row>
    <row r="101" spans="1:15" x14ac:dyDescent="0.25">
      <c r="A101" s="4" t="s">
        <v>88</v>
      </c>
    </row>
    <row r="102" spans="1:15" x14ac:dyDescent="0.25">
      <c r="A102" s="4" t="s">
        <v>89</v>
      </c>
    </row>
  </sheetData>
  <mergeCells count="13">
    <mergeCell ref="E24:F24"/>
    <mergeCell ref="G95:H95"/>
    <mergeCell ref="G89:H89"/>
    <mergeCell ref="G90:H90"/>
    <mergeCell ref="G91:H91"/>
    <mergeCell ref="G92:H92"/>
    <mergeCell ref="G93:H93"/>
    <mergeCell ref="G94:H94"/>
    <mergeCell ref="A31:B31"/>
    <mergeCell ref="A24:A25"/>
    <mergeCell ref="B24:B25"/>
    <mergeCell ref="C24:C25"/>
    <mergeCell ref="D24:D25"/>
  </mergeCells>
  <conditionalFormatting sqref="A101:B103">
    <cfRule type="cellIs" dxfId="2" priority="1" stopIfTrue="1" operator="equal">
      <formula>"х"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02"/>
  <sheetViews>
    <sheetView topLeftCell="A73" workbookViewId="0">
      <selection activeCell="F61" sqref="F61:F69"/>
    </sheetView>
  </sheetViews>
  <sheetFormatPr defaultColWidth="9.1796875" defaultRowHeight="12.5" x14ac:dyDescent="0.25"/>
  <cols>
    <col min="1" max="1" width="6.453125" style="4" bestFit="1" customWidth="1"/>
    <col min="2" max="2" width="42.453125" style="4" customWidth="1"/>
    <col min="3" max="3" width="10.1796875" style="4" customWidth="1"/>
    <col min="4" max="4" width="17.26953125" style="4" customWidth="1"/>
    <col min="5" max="6" width="17.453125" style="4" customWidth="1"/>
    <col min="7" max="7" width="15.26953125" style="4" customWidth="1"/>
    <col min="8" max="8" width="17" style="4" customWidth="1"/>
    <col min="9" max="9" width="15.26953125" style="4" customWidth="1"/>
    <col min="10" max="10" width="10.1796875" style="4" customWidth="1"/>
    <col min="11" max="11" width="13.26953125" style="7" customWidth="1"/>
    <col min="12" max="12" width="14.7265625" style="7" customWidth="1"/>
    <col min="13" max="13" width="14.81640625" style="7" customWidth="1"/>
    <col min="14" max="15" width="11.1796875" style="7" customWidth="1"/>
    <col min="16" max="16" width="9.1796875" style="7"/>
    <col min="17" max="17" width="14" style="7" customWidth="1"/>
    <col min="18" max="18" width="9.1796875" style="7"/>
    <col min="19" max="16384" width="9.1796875" style="4"/>
  </cols>
  <sheetData>
    <row r="1" spans="1:18" ht="33" customHeight="1" x14ac:dyDescent="0.5">
      <c r="A1" s="3" t="s">
        <v>13</v>
      </c>
      <c r="C1" s="5"/>
      <c r="D1" s="5"/>
      <c r="E1" s="5"/>
      <c r="F1" s="6"/>
    </row>
    <row r="2" spans="1:18" ht="22" customHeight="1" x14ac:dyDescent="0.35">
      <c r="A2" s="4" t="str">
        <f>Свод!B24</f>
        <v>ГС/ННС</v>
      </c>
      <c r="B2" s="167" t="str">
        <f>Свод!A24</f>
        <v>Лицензионный участок 3</v>
      </c>
      <c r="C2" s="8"/>
      <c r="D2" s="8"/>
      <c r="E2" s="9"/>
    </row>
    <row r="3" spans="1:18" ht="21" customHeight="1" thickBot="1" x14ac:dyDescent="0.4">
      <c r="A3" s="168"/>
      <c r="B3" s="167"/>
      <c r="C3" s="168"/>
      <c r="D3" s="168"/>
    </row>
    <row r="4" spans="1:18" ht="39" customHeight="1" x14ac:dyDescent="0.25">
      <c r="A4" s="10" t="s">
        <v>14</v>
      </c>
      <c r="B4" s="11" t="s">
        <v>15</v>
      </c>
      <c r="C4" s="11" t="s">
        <v>16</v>
      </c>
      <c r="D4" s="12" t="s">
        <v>94</v>
      </c>
      <c r="E4" s="13" t="s">
        <v>17</v>
      </c>
      <c r="J4" s="7"/>
      <c r="R4" s="4"/>
    </row>
    <row r="5" spans="1:18" ht="24.65" customHeight="1" x14ac:dyDescent="0.25">
      <c r="A5" s="14" t="s">
        <v>18</v>
      </c>
      <c r="B5" s="15" t="s">
        <v>19</v>
      </c>
      <c r="C5" s="16"/>
      <c r="D5" s="17">
        <f>F31</f>
        <v>0</v>
      </c>
      <c r="E5" s="18"/>
      <c r="J5" s="7"/>
      <c r="R5" s="4"/>
    </row>
    <row r="6" spans="1:18" ht="39" x14ac:dyDescent="0.25">
      <c r="A6" s="19" t="s">
        <v>20</v>
      </c>
      <c r="B6" s="15" t="s">
        <v>21</v>
      </c>
      <c r="C6" s="16"/>
      <c r="D6" s="20">
        <f>SUM(D7:D9)</f>
        <v>0</v>
      </c>
      <c r="E6" s="18"/>
      <c r="J6" s="7"/>
      <c r="R6" s="4"/>
    </row>
    <row r="7" spans="1:18" ht="37.5" x14ac:dyDescent="0.25">
      <c r="A7" s="21" t="s">
        <v>22</v>
      </c>
      <c r="B7" s="22" t="s">
        <v>23</v>
      </c>
      <c r="C7" s="16"/>
      <c r="D7" s="23">
        <f>F47</f>
        <v>0</v>
      </c>
      <c r="E7" s="18"/>
      <c r="J7" s="7"/>
      <c r="R7" s="4"/>
    </row>
    <row r="8" spans="1:18" ht="19.5" customHeight="1" x14ac:dyDescent="0.25">
      <c r="A8" s="21" t="s">
        <v>24</v>
      </c>
      <c r="B8" s="22" t="s">
        <v>25</v>
      </c>
      <c r="C8" s="24"/>
      <c r="D8" s="23">
        <f>D7*C8</f>
        <v>0</v>
      </c>
      <c r="E8" s="25"/>
      <c r="J8" s="7"/>
      <c r="R8" s="4"/>
    </row>
    <row r="9" spans="1:18" ht="21" customHeight="1" x14ac:dyDescent="0.25">
      <c r="A9" s="21" t="s">
        <v>26</v>
      </c>
      <c r="B9" s="22" t="s">
        <v>27</v>
      </c>
      <c r="C9" s="16"/>
      <c r="D9" s="23">
        <f>G56</f>
        <v>0</v>
      </c>
      <c r="E9" s="18"/>
      <c r="J9" s="7"/>
      <c r="R9" s="4"/>
    </row>
    <row r="10" spans="1:18" ht="27" customHeight="1" x14ac:dyDescent="0.25">
      <c r="A10" s="19" t="s">
        <v>28</v>
      </c>
      <c r="B10" s="15" t="s">
        <v>29</v>
      </c>
      <c r="C10" s="16"/>
      <c r="D10" s="17">
        <f>IFERROR(G77,0)</f>
        <v>0</v>
      </c>
      <c r="E10" s="18"/>
      <c r="J10" s="7"/>
      <c r="R10" s="4"/>
    </row>
    <row r="11" spans="1:18" ht="21" customHeight="1" x14ac:dyDescent="0.25">
      <c r="A11" s="19" t="s">
        <v>30</v>
      </c>
      <c r="B11" s="15" t="s">
        <v>31</v>
      </c>
      <c r="C11" s="16"/>
      <c r="D11" s="17">
        <f>IFERROR(G86,0)</f>
        <v>0</v>
      </c>
      <c r="E11" s="18"/>
      <c r="J11" s="7"/>
      <c r="R11" s="4"/>
    </row>
    <row r="12" spans="1:18" ht="29.5" customHeight="1" x14ac:dyDescent="0.25">
      <c r="A12" s="19" t="s">
        <v>32</v>
      </c>
      <c r="B12" s="15" t="s">
        <v>33</v>
      </c>
      <c r="C12" s="16"/>
      <c r="D12" s="17">
        <f>F95</f>
        <v>0</v>
      </c>
      <c r="E12" s="18"/>
      <c r="J12" s="7"/>
      <c r="R12" s="4"/>
    </row>
    <row r="13" spans="1:18" ht="35.15" customHeight="1" thickBot="1" x14ac:dyDescent="0.3">
      <c r="A13" s="26" t="s">
        <v>34</v>
      </c>
      <c r="B13" s="27" t="s">
        <v>35</v>
      </c>
      <c r="C13" s="28"/>
      <c r="D13" s="29">
        <f>D5+D6+D10+D11+D12</f>
        <v>0</v>
      </c>
      <c r="E13" s="30"/>
      <c r="F13" s="31"/>
      <c r="J13" s="7"/>
      <c r="R13" s="4"/>
    </row>
    <row r="14" spans="1:18" ht="18" customHeight="1" x14ac:dyDescent="0.25">
      <c r="A14" s="32" t="s">
        <v>36</v>
      </c>
      <c r="B14" s="33" t="s">
        <v>37</v>
      </c>
      <c r="C14" s="24"/>
      <c r="D14" s="20">
        <f>ROUND(D13*C14,2)</f>
        <v>0</v>
      </c>
      <c r="E14" s="34"/>
      <c r="J14" s="7"/>
      <c r="R14" s="4"/>
    </row>
    <row r="15" spans="1:18" ht="18" customHeight="1" x14ac:dyDescent="0.25">
      <c r="A15" s="32" t="s">
        <v>38</v>
      </c>
      <c r="B15" s="33" t="s">
        <v>39</v>
      </c>
      <c r="C15" s="24"/>
      <c r="D15" s="20">
        <f>ROUND((D13+D14)*C15,2)</f>
        <v>0</v>
      </c>
      <c r="E15" s="35"/>
      <c r="J15" s="7"/>
      <c r="R15" s="4"/>
    </row>
    <row r="16" spans="1:18" ht="26.15" customHeight="1" thickBot="1" x14ac:dyDescent="0.3">
      <c r="A16" s="26" t="s">
        <v>40</v>
      </c>
      <c r="B16" s="27" t="s">
        <v>41</v>
      </c>
      <c r="C16" s="28"/>
      <c r="D16" s="29">
        <f>D13+D14+D15</f>
        <v>0</v>
      </c>
      <c r="E16" s="30"/>
      <c r="J16" s="7"/>
      <c r="R16" s="4"/>
    </row>
    <row r="17" spans="1:18" ht="26" x14ac:dyDescent="0.25">
      <c r="A17" s="32" t="s">
        <v>42</v>
      </c>
      <c r="B17" s="33" t="s">
        <v>43</v>
      </c>
      <c r="C17" s="170" t="str">
        <f>Свод!D16</f>
        <v>Кол-во суток</v>
      </c>
      <c r="D17" s="123">
        <f>Свод!G24</f>
        <v>0</v>
      </c>
      <c r="E17" s="36"/>
      <c r="J17" s="7"/>
      <c r="R17" s="4"/>
    </row>
    <row r="18" spans="1:18" ht="31" customHeight="1" thickBot="1" x14ac:dyDescent="0.3">
      <c r="A18" s="37" t="s">
        <v>44</v>
      </c>
      <c r="B18" s="38" t="s">
        <v>45</v>
      </c>
      <c r="C18" s="39"/>
      <c r="D18" s="40">
        <f>IFERROR(ROUND(D16/D17,2),0)</f>
        <v>0</v>
      </c>
      <c r="E18" s="41"/>
      <c r="J18" s="7"/>
      <c r="R18" s="4"/>
    </row>
    <row r="21" spans="1:18" ht="9" customHeight="1" x14ac:dyDescent="0.25"/>
    <row r="23" spans="1:18" ht="16" thickBot="1" x14ac:dyDescent="0.4">
      <c r="B23" s="42" t="s">
        <v>46</v>
      </c>
      <c r="F23" s="43"/>
    </row>
    <row r="24" spans="1:18" ht="12.75" customHeight="1" x14ac:dyDescent="0.25">
      <c r="A24" s="241" t="s">
        <v>14</v>
      </c>
      <c r="B24" s="243" t="s">
        <v>47</v>
      </c>
      <c r="C24" s="243" t="s">
        <v>48</v>
      </c>
      <c r="D24" s="245" t="s">
        <v>49</v>
      </c>
      <c r="E24" s="238" t="s">
        <v>50</v>
      </c>
      <c r="F24" s="239"/>
    </row>
    <row r="25" spans="1:18" ht="26.25" customHeight="1" x14ac:dyDescent="0.25">
      <c r="A25" s="242"/>
      <c r="B25" s="244"/>
      <c r="C25" s="244"/>
      <c r="D25" s="246"/>
      <c r="E25" s="162" t="s">
        <v>51</v>
      </c>
      <c r="F25" s="45" t="s">
        <v>52</v>
      </c>
    </row>
    <row r="26" spans="1:18" ht="13" x14ac:dyDescent="0.25">
      <c r="A26" s="46">
        <v>1</v>
      </c>
      <c r="B26" s="47"/>
      <c r="C26" s="48"/>
      <c r="D26" s="49"/>
      <c r="E26" s="50"/>
      <c r="F26" s="51">
        <f>E26*D26</f>
        <v>0</v>
      </c>
    </row>
    <row r="27" spans="1:18" ht="13" x14ac:dyDescent="0.25">
      <c r="A27" s="46">
        <f>A26+1</f>
        <v>2</v>
      </c>
      <c r="B27" s="47"/>
      <c r="C27" s="48"/>
      <c r="D27" s="49"/>
      <c r="E27" s="50"/>
      <c r="F27" s="51">
        <f>E27*D27</f>
        <v>0</v>
      </c>
    </row>
    <row r="28" spans="1:18" ht="13" x14ac:dyDescent="0.25">
      <c r="A28" s="46">
        <f t="shared" ref="A28:A30" si="0">A27+1</f>
        <v>3</v>
      </c>
      <c r="B28" s="47"/>
      <c r="C28" s="48"/>
      <c r="D28" s="49"/>
      <c r="E28" s="50"/>
      <c r="F28" s="51">
        <f t="shared" ref="F28:F30" si="1">E28*D28</f>
        <v>0</v>
      </c>
    </row>
    <row r="29" spans="1:18" ht="13" x14ac:dyDescent="0.25">
      <c r="A29" s="46">
        <f t="shared" si="0"/>
        <v>4</v>
      </c>
      <c r="B29" s="47"/>
      <c r="C29" s="48"/>
      <c r="D29" s="49"/>
      <c r="E29" s="50"/>
      <c r="F29" s="51">
        <f t="shared" si="1"/>
        <v>0</v>
      </c>
    </row>
    <row r="30" spans="1:18" ht="13" x14ac:dyDescent="0.25">
      <c r="A30" s="46">
        <f t="shared" si="0"/>
        <v>5</v>
      </c>
      <c r="B30" s="47"/>
      <c r="C30" s="48"/>
      <c r="D30" s="49"/>
      <c r="E30" s="50"/>
      <c r="F30" s="51">
        <f t="shared" si="1"/>
        <v>0</v>
      </c>
    </row>
    <row r="31" spans="1:18" ht="15.75" customHeight="1" thickBot="1" x14ac:dyDescent="0.35">
      <c r="A31" s="251" t="s">
        <v>53</v>
      </c>
      <c r="B31" s="252"/>
      <c r="C31" s="52"/>
      <c r="D31" s="53"/>
      <c r="E31" s="52"/>
      <c r="F31" s="54">
        <f>SUM(F26:F30)</f>
        <v>0</v>
      </c>
    </row>
    <row r="32" spans="1:18" ht="13" x14ac:dyDescent="0.3">
      <c r="A32" s="55"/>
      <c r="B32" s="55"/>
      <c r="C32" s="55"/>
      <c r="D32" s="55"/>
      <c r="E32" s="55"/>
      <c r="F32" s="56"/>
    </row>
    <row r="33" spans="1:18" ht="13" x14ac:dyDescent="0.3">
      <c r="A33" s="55"/>
      <c r="B33" s="55"/>
      <c r="C33" s="55"/>
      <c r="D33" s="55"/>
      <c r="E33" s="55"/>
      <c r="F33" s="56"/>
      <c r="G33" s="57"/>
    </row>
    <row r="34" spans="1:18" ht="16" thickBot="1" x14ac:dyDescent="0.4">
      <c r="B34" s="58" t="str">
        <f>CONCATENATE(A7," ",B7)</f>
        <v xml:space="preserve">2.1. Расходы на оплату труда работников, непосредственно участвующих в создании продукции </v>
      </c>
      <c r="G34" s="43"/>
      <c r="J34" s="7"/>
      <c r="R34" s="4"/>
    </row>
    <row r="35" spans="1:18" ht="62.5" x14ac:dyDescent="0.25">
      <c r="A35" s="59" t="s">
        <v>14</v>
      </c>
      <c r="B35" s="60" t="s">
        <v>54</v>
      </c>
      <c r="C35" s="61" t="s">
        <v>55</v>
      </c>
      <c r="D35" s="61" t="s">
        <v>56</v>
      </c>
      <c r="E35" s="61" t="s">
        <v>57</v>
      </c>
      <c r="F35" s="62" t="s">
        <v>58</v>
      </c>
      <c r="G35" s="63" t="s">
        <v>59</v>
      </c>
      <c r="J35" s="7"/>
      <c r="R35" s="4"/>
    </row>
    <row r="36" spans="1:18" ht="37.5" x14ac:dyDescent="0.25">
      <c r="A36" s="46">
        <v>1</v>
      </c>
      <c r="B36" s="189" t="s">
        <v>104</v>
      </c>
      <c r="C36" s="64"/>
      <c r="D36" s="64"/>
      <c r="E36" s="64"/>
      <c r="F36" s="65">
        <f>E36*D36*C36</f>
        <v>0</v>
      </c>
      <c r="G36" s="66">
        <f>E36*164</f>
        <v>0</v>
      </c>
      <c r="J36" s="7"/>
      <c r="R36" s="4"/>
    </row>
    <row r="37" spans="1:18" x14ac:dyDescent="0.25">
      <c r="A37" s="46">
        <f>A36+1</f>
        <v>2</v>
      </c>
      <c r="B37" s="189" t="s">
        <v>105</v>
      </c>
      <c r="C37" s="64"/>
      <c r="D37" s="64"/>
      <c r="E37" s="64"/>
      <c r="F37" s="65">
        <f t="shared" ref="F37:F46" si="2">E37*D37*C37</f>
        <v>0</v>
      </c>
      <c r="G37" s="66">
        <f t="shared" ref="G37:G46" si="3">E37*164</f>
        <v>0</v>
      </c>
      <c r="J37" s="7"/>
      <c r="R37" s="4"/>
    </row>
    <row r="38" spans="1:18" x14ac:dyDescent="0.25">
      <c r="A38" s="46">
        <f t="shared" ref="A38:A46" si="4">A37+1</f>
        <v>3</v>
      </c>
      <c r="B38" s="189" t="s">
        <v>105</v>
      </c>
      <c r="C38" s="64"/>
      <c r="D38" s="64"/>
      <c r="E38" s="64"/>
      <c r="F38" s="65">
        <f t="shared" si="2"/>
        <v>0</v>
      </c>
      <c r="G38" s="66">
        <f t="shared" si="3"/>
        <v>0</v>
      </c>
      <c r="J38" s="7"/>
      <c r="R38" s="4"/>
    </row>
    <row r="39" spans="1:18" x14ac:dyDescent="0.25">
      <c r="A39" s="46">
        <f t="shared" si="4"/>
        <v>4</v>
      </c>
      <c r="B39" s="189" t="s">
        <v>105</v>
      </c>
      <c r="C39" s="64"/>
      <c r="D39" s="64"/>
      <c r="E39" s="64"/>
      <c r="F39" s="65">
        <f t="shared" si="2"/>
        <v>0</v>
      </c>
      <c r="G39" s="66">
        <f t="shared" si="3"/>
        <v>0</v>
      </c>
      <c r="J39" s="7"/>
      <c r="R39" s="4"/>
    </row>
    <row r="40" spans="1:18" x14ac:dyDescent="0.25">
      <c r="A40" s="46">
        <f t="shared" si="4"/>
        <v>5</v>
      </c>
      <c r="B40" s="189" t="s">
        <v>105</v>
      </c>
      <c r="C40" s="64"/>
      <c r="D40" s="64"/>
      <c r="E40" s="64"/>
      <c r="F40" s="65">
        <f t="shared" si="2"/>
        <v>0</v>
      </c>
      <c r="G40" s="66">
        <f t="shared" si="3"/>
        <v>0</v>
      </c>
      <c r="J40" s="7"/>
      <c r="R40" s="4"/>
    </row>
    <row r="41" spans="1:18" x14ac:dyDescent="0.25">
      <c r="A41" s="46">
        <f t="shared" si="4"/>
        <v>6</v>
      </c>
      <c r="B41" s="190" t="s">
        <v>106</v>
      </c>
      <c r="C41" s="187"/>
      <c r="D41" s="187"/>
      <c r="E41" s="188"/>
      <c r="F41" s="65">
        <f t="shared" si="2"/>
        <v>0</v>
      </c>
      <c r="G41" s="66">
        <f t="shared" si="3"/>
        <v>0</v>
      </c>
      <c r="J41" s="7"/>
      <c r="R41" s="4"/>
    </row>
    <row r="42" spans="1:18" ht="37.5" x14ac:dyDescent="0.25">
      <c r="A42" s="46">
        <f t="shared" si="4"/>
        <v>7</v>
      </c>
      <c r="B42" s="190" t="s">
        <v>107</v>
      </c>
      <c r="C42" s="187"/>
      <c r="D42" s="187"/>
      <c r="E42" s="188"/>
      <c r="F42" s="65">
        <f t="shared" si="2"/>
        <v>0</v>
      </c>
      <c r="G42" s="66">
        <f t="shared" si="3"/>
        <v>0</v>
      </c>
      <c r="J42" s="7"/>
      <c r="R42" s="4"/>
    </row>
    <row r="43" spans="1:18" ht="25" x14ac:dyDescent="0.25">
      <c r="A43" s="46">
        <f t="shared" si="4"/>
        <v>8</v>
      </c>
      <c r="B43" s="190" t="s">
        <v>108</v>
      </c>
      <c r="C43" s="187"/>
      <c r="D43" s="187"/>
      <c r="E43" s="188"/>
      <c r="F43" s="65">
        <f t="shared" si="2"/>
        <v>0</v>
      </c>
      <c r="G43" s="66">
        <f t="shared" si="3"/>
        <v>0</v>
      </c>
      <c r="J43" s="7"/>
      <c r="R43" s="4"/>
    </row>
    <row r="44" spans="1:18" ht="37.5" x14ac:dyDescent="0.25">
      <c r="A44" s="46">
        <f t="shared" si="4"/>
        <v>9</v>
      </c>
      <c r="B44" s="190" t="s">
        <v>109</v>
      </c>
      <c r="C44" s="187"/>
      <c r="D44" s="187"/>
      <c r="E44" s="188"/>
      <c r="F44" s="65">
        <f t="shared" si="2"/>
        <v>0</v>
      </c>
      <c r="G44" s="66">
        <f t="shared" si="3"/>
        <v>0</v>
      </c>
      <c r="J44" s="7"/>
      <c r="R44" s="4"/>
    </row>
    <row r="45" spans="1:18" ht="25" x14ac:dyDescent="0.25">
      <c r="A45" s="46">
        <f t="shared" si="4"/>
        <v>10</v>
      </c>
      <c r="B45" s="190" t="s">
        <v>108</v>
      </c>
      <c r="C45" s="187"/>
      <c r="D45" s="187"/>
      <c r="E45" s="188"/>
      <c r="F45" s="65">
        <f t="shared" si="2"/>
        <v>0</v>
      </c>
      <c r="G45" s="66">
        <f t="shared" si="3"/>
        <v>0</v>
      </c>
      <c r="J45" s="7"/>
      <c r="R45" s="4"/>
    </row>
    <row r="46" spans="1:18" ht="25" x14ac:dyDescent="0.25">
      <c r="A46" s="46">
        <f t="shared" si="4"/>
        <v>11</v>
      </c>
      <c r="B46" s="190" t="s">
        <v>108</v>
      </c>
      <c r="C46" s="187"/>
      <c r="D46" s="187"/>
      <c r="E46" s="188"/>
      <c r="F46" s="65">
        <f t="shared" si="2"/>
        <v>0</v>
      </c>
      <c r="G46" s="66">
        <f t="shared" si="3"/>
        <v>0</v>
      </c>
      <c r="J46" s="7"/>
      <c r="R46" s="4"/>
    </row>
    <row r="47" spans="1:18" ht="15.75" customHeight="1" thickBot="1" x14ac:dyDescent="0.35">
      <c r="A47" s="67" t="s">
        <v>53</v>
      </c>
      <c r="B47" s="68"/>
      <c r="C47" s="69">
        <f>SUM(C36:C40)</f>
        <v>0</v>
      </c>
      <c r="D47" s="70">
        <f>SUM(D36:D40)</f>
        <v>0</v>
      </c>
      <c r="E47" s="71">
        <f>IFERROR(F47/D47/C47,0)</f>
        <v>0</v>
      </c>
      <c r="F47" s="72">
        <f>SUM(F36:F40)</f>
        <v>0</v>
      </c>
      <c r="G47" s="73">
        <f>(164*(E47))</f>
        <v>0</v>
      </c>
      <c r="J47" s="7"/>
      <c r="R47" s="4"/>
    </row>
    <row r="48" spans="1:18" x14ac:dyDescent="0.25">
      <c r="J48" s="7"/>
      <c r="R48" s="4"/>
    </row>
    <row r="49" spans="1:18" ht="16" thickBot="1" x14ac:dyDescent="0.4">
      <c r="B49" s="58" t="str">
        <f>CONCATENATE(A9," ",B9)</f>
        <v>2.3 Прочие расходы на персонал</v>
      </c>
      <c r="C49" s="74"/>
      <c r="G49" s="43"/>
      <c r="J49" s="7"/>
      <c r="R49" s="4"/>
    </row>
    <row r="50" spans="1:18" ht="53.5" customHeight="1" x14ac:dyDescent="0.25">
      <c r="A50" s="75" t="s">
        <v>14</v>
      </c>
      <c r="B50" s="76" t="s">
        <v>60</v>
      </c>
      <c r="C50" s="161" t="s">
        <v>48</v>
      </c>
      <c r="D50" s="161" t="s">
        <v>61</v>
      </c>
      <c r="E50" s="161" t="s">
        <v>62</v>
      </c>
      <c r="F50" s="78" t="s">
        <v>63</v>
      </c>
      <c r="G50" s="79" t="s">
        <v>64</v>
      </c>
      <c r="J50" s="7"/>
      <c r="R50" s="4"/>
    </row>
    <row r="51" spans="1:18" x14ac:dyDescent="0.25">
      <c r="A51" s="46">
        <v>1</v>
      </c>
      <c r="B51" s="80" t="s">
        <v>117</v>
      </c>
      <c r="C51" s="64" t="s">
        <v>118</v>
      </c>
      <c r="D51" s="64"/>
      <c r="E51" s="64"/>
      <c r="F51" s="65"/>
      <c r="G51" s="81">
        <f>E51*D51*F51</f>
        <v>0</v>
      </c>
      <c r="J51" s="7"/>
      <c r="R51" s="4"/>
    </row>
    <row r="52" spans="1:18" x14ac:dyDescent="0.25">
      <c r="A52" s="46">
        <f>A51+1</f>
        <v>2</v>
      </c>
      <c r="B52" s="80"/>
      <c r="C52" s="64"/>
      <c r="D52" s="64"/>
      <c r="E52" s="64"/>
      <c r="F52" s="65"/>
      <c r="G52" s="81">
        <f>E52*D52*F52</f>
        <v>0</v>
      </c>
      <c r="J52" s="7"/>
      <c r="R52" s="4"/>
    </row>
    <row r="53" spans="1:18" x14ac:dyDescent="0.25">
      <c r="A53" s="46">
        <f t="shared" ref="A53:A55" si="5">A52+1</f>
        <v>3</v>
      </c>
      <c r="B53" s="82"/>
      <c r="C53" s="64"/>
      <c r="D53" s="64"/>
      <c r="E53" s="64"/>
      <c r="F53" s="65"/>
      <c r="G53" s="81">
        <f>E53*D53*F53</f>
        <v>0</v>
      </c>
      <c r="J53" s="7"/>
      <c r="R53" s="4"/>
    </row>
    <row r="54" spans="1:18" x14ac:dyDescent="0.25">
      <c r="A54" s="46">
        <f t="shared" si="5"/>
        <v>4</v>
      </c>
      <c r="B54" s="80"/>
      <c r="C54" s="64"/>
      <c r="D54" s="64"/>
      <c r="E54" s="64"/>
      <c r="F54" s="65"/>
      <c r="G54" s="81">
        <f>E54*D54*F54</f>
        <v>0</v>
      </c>
      <c r="J54" s="7"/>
      <c r="R54" s="4"/>
    </row>
    <row r="55" spans="1:18" ht="13.5" customHeight="1" thickBot="1" x14ac:dyDescent="0.3">
      <c r="A55" s="46">
        <f t="shared" si="5"/>
        <v>5</v>
      </c>
      <c r="B55" s="16"/>
      <c r="C55" s="64"/>
      <c r="D55" s="64"/>
      <c r="E55" s="64"/>
      <c r="F55" s="65"/>
      <c r="G55" s="81">
        <f>E55*D55*F55</f>
        <v>0</v>
      </c>
      <c r="J55" s="7"/>
      <c r="R55" s="4"/>
    </row>
    <row r="56" spans="1:18" s="87" customFormat="1" ht="13.5" thickBot="1" x14ac:dyDescent="0.35">
      <c r="A56" s="67" t="s">
        <v>53</v>
      </c>
      <c r="B56" s="68"/>
      <c r="C56" s="83"/>
      <c r="D56" s="84"/>
      <c r="E56" s="85"/>
      <c r="F56" s="72"/>
      <c r="G56" s="86">
        <f>SUM(G51:G55)</f>
        <v>0</v>
      </c>
      <c r="J56" s="88"/>
      <c r="K56" s="88"/>
      <c r="L56" s="88"/>
      <c r="M56" s="88"/>
      <c r="N56" s="88"/>
      <c r="O56" s="88"/>
      <c r="P56" s="88"/>
      <c r="Q56" s="88"/>
    </row>
    <row r="57" spans="1:18" x14ac:dyDescent="0.25">
      <c r="J57" s="7"/>
      <c r="R57" s="4"/>
    </row>
    <row r="58" spans="1:18" ht="16" thickBot="1" x14ac:dyDescent="0.4">
      <c r="B58" s="58" t="str">
        <f>CONCATENATE(A10," ",B10)</f>
        <v>3. Имущественные расходы (амортизация/аренда/лизинг)</v>
      </c>
      <c r="G58" s="43"/>
      <c r="J58" s="7"/>
      <c r="R58" s="4"/>
    </row>
    <row r="59" spans="1:18" ht="50" x14ac:dyDescent="0.25">
      <c r="A59" s="75" t="s">
        <v>14</v>
      </c>
      <c r="B59" s="76" t="s">
        <v>65</v>
      </c>
      <c r="C59" s="161" t="s">
        <v>66</v>
      </c>
      <c r="D59" s="161" t="s">
        <v>67</v>
      </c>
      <c r="E59" s="78" t="s">
        <v>68</v>
      </c>
      <c r="F59" s="78" t="s">
        <v>69</v>
      </c>
      <c r="G59" s="79" t="s">
        <v>70</v>
      </c>
      <c r="J59" s="7"/>
      <c r="R59" s="4"/>
    </row>
    <row r="60" spans="1:18" s="7" customFormat="1" ht="17.149999999999999" customHeight="1" x14ac:dyDescent="0.25">
      <c r="A60" s="89"/>
      <c r="B60" s="90" t="s">
        <v>71</v>
      </c>
      <c r="C60" s="91"/>
      <c r="D60" s="91"/>
      <c r="E60" s="92"/>
      <c r="F60" s="92"/>
      <c r="G60" s="93">
        <f>SUM(G61:G69)</f>
        <v>0</v>
      </c>
    </row>
    <row r="61" spans="1:18" x14ac:dyDescent="0.25">
      <c r="A61" s="94">
        <v>1</v>
      </c>
      <c r="B61" s="95" t="s">
        <v>120</v>
      </c>
      <c r="C61" s="96"/>
      <c r="D61" s="96"/>
      <c r="E61" s="195"/>
      <c r="F61" s="98"/>
      <c r="G61" s="99">
        <f>IFERROR(D61/E61*F61*C61,0)</f>
        <v>0</v>
      </c>
      <c r="J61" s="7"/>
      <c r="R61" s="4"/>
    </row>
    <row r="62" spans="1:18" x14ac:dyDescent="0.25">
      <c r="A62" s="94">
        <f>A61+1</f>
        <v>2</v>
      </c>
      <c r="B62" s="95" t="s">
        <v>121</v>
      </c>
      <c r="C62" s="96"/>
      <c r="D62" s="96"/>
      <c r="E62" s="195"/>
      <c r="F62" s="98"/>
      <c r="G62" s="99">
        <f>IFERROR(D62/E62*F62*C62,0)</f>
        <v>0</v>
      </c>
      <c r="J62" s="7"/>
      <c r="R62" s="4"/>
    </row>
    <row r="63" spans="1:18" x14ac:dyDescent="0.25">
      <c r="A63" s="94">
        <f t="shared" ref="A63:A69" si="6">A62+1</f>
        <v>3</v>
      </c>
      <c r="B63" s="95" t="s">
        <v>122</v>
      </c>
      <c r="C63" s="96"/>
      <c r="D63" s="96"/>
      <c r="E63" s="195"/>
      <c r="F63" s="98"/>
      <c r="G63" s="99">
        <f>IFERROR(D63/E63*F63*C63,0)</f>
        <v>0</v>
      </c>
      <c r="J63" s="7"/>
      <c r="R63" s="4"/>
    </row>
    <row r="64" spans="1:18" x14ac:dyDescent="0.25">
      <c r="A64" s="94">
        <f t="shared" si="6"/>
        <v>4</v>
      </c>
      <c r="B64" s="95" t="s">
        <v>123</v>
      </c>
      <c r="C64" s="96"/>
      <c r="D64" s="194"/>
      <c r="E64" s="195"/>
      <c r="F64" s="98"/>
      <c r="G64" s="99">
        <f>IFERROR(D64/E64*F64*C64,0)</f>
        <v>0</v>
      </c>
      <c r="J64" s="7"/>
      <c r="R64" s="4"/>
    </row>
    <row r="65" spans="1:18" x14ac:dyDescent="0.25">
      <c r="A65" s="94">
        <f t="shared" si="6"/>
        <v>5</v>
      </c>
      <c r="B65" s="95" t="s">
        <v>110</v>
      </c>
      <c r="C65" s="96"/>
      <c r="D65" s="96"/>
      <c r="E65" s="97"/>
      <c r="F65" s="98"/>
      <c r="G65" s="99">
        <f>IFERROR(D65/E65*F65*C65,0)</f>
        <v>0</v>
      </c>
      <c r="J65" s="7"/>
      <c r="R65" s="4"/>
    </row>
    <row r="66" spans="1:18" x14ac:dyDescent="0.25">
      <c r="A66" s="94">
        <f t="shared" si="6"/>
        <v>6</v>
      </c>
      <c r="B66" s="191" t="s">
        <v>111</v>
      </c>
      <c r="C66" s="96"/>
      <c r="D66" s="192"/>
      <c r="E66" s="193"/>
      <c r="F66" s="98"/>
      <c r="G66" s="99">
        <f t="shared" ref="G66:G69" si="7">IFERROR(D66/E66*F66*C66,0)</f>
        <v>0</v>
      </c>
      <c r="J66" s="7"/>
      <c r="R66" s="4"/>
    </row>
    <row r="67" spans="1:18" x14ac:dyDescent="0.25">
      <c r="A67" s="94">
        <f t="shared" si="6"/>
        <v>7</v>
      </c>
      <c r="B67" s="191" t="s">
        <v>112</v>
      </c>
      <c r="C67" s="96"/>
      <c r="D67" s="192"/>
      <c r="E67" s="193"/>
      <c r="F67" s="98"/>
      <c r="G67" s="99">
        <f t="shared" si="7"/>
        <v>0</v>
      </c>
      <c r="J67" s="7"/>
      <c r="R67" s="4"/>
    </row>
    <row r="68" spans="1:18" x14ac:dyDescent="0.25">
      <c r="A68" s="94">
        <f t="shared" si="6"/>
        <v>8</v>
      </c>
      <c r="B68" s="191" t="s">
        <v>113</v>
      </c>
      <c r="C68" s="96"/>
      <c r="D68" s="192"/>
      <c r="E68" s="193"/>
      <c r="F68" s="98"/>
      <c r="G68" s="99">
        <f t="shared" si="7"/>
        <v>0</v>
      </c>
      <c r="J68" s="7"/>
      <c r="R68" s="4"/>
    </row>
    <row r="69" spans="1:18" ht="13" thickBot="1" x14ac:dyDescent="0.3">
      <c r="A69" s="94">
        <f t="shared" si="6"/>
        <v>9</v>
      </c>
      <c r="B69" s="191" t="s">
        <v>114</v>
      </c>
      <c r="C69" s="96"/>
      <c r="D69" s="192"/>
      <c r="E69" s="193"/>
      <c r="F69" s="98"/>
      <c r="G69" s="99">
        <f t="shared" si="7"/>
        <v>0</v>
      </c>
      <c r="J69" s="7"/>
      <c r="R69" s="4"/>
    </row>
    <row r="70" spans="1:18" ht="46" customHeight="1" x14ac:dyDescent="0.25">
      <c r="A70" s="75" t="s">
        <v>14</v>
      </c>
      <c r="B70" s="76" t="s">
        <v>65</v>
      </c>
      <c r="C70" s="161" t="s">
        <v>66</v>
      </c>
      <c r="D70" s="161" t="s">
        <v>72</v>
      </c>
      <c r="E70" s="161" t="s">
        <v>73</v>
      </c>
      <c r="F70" s="78" t="s">
        <v>69</v>
      </c>
      <c r="G70" s="79" t="s">
        <v>74</v>
      </c>
      <c r="J70" s="7"/>
      <c r="R70" s="4"/>
    </row>
    <row r="71" spans="1:18" ht="18.649999999999999" customHeight="1" x14ac:dyDescent="0.25">
      <c r="A71" s="100"/>
      <c r="B71" s="90" t="s">
        <v>75</v>
      </c>
      <c r="C71" s="101"/>
      <c r="D71" s="101"/>
      <c r="E71" s="102"/>
      <c r="F71" s="102"/>
      <c r="G71" s="103">
        <f>SUM(G72:G76)</f>
        <v>0</v>
      </c>
      <c r="J71" s="7"/>
      <c r="R71" s="4"/>
    </row>
    <row r="72" spans="1:18" x14ac:dyDescent="0.25">
      <c r="A72" s="94">
        <f>A71+1</f>
        <v>1</v>
      </c>
      <c r="B72" s="95"/>
      <c r="C72" s="96"/>
      <c r="D72" s="96"/>
      <c r="E72" s="97">
        <f>D72/30.4</f>
        <v>0</v>
      </c>
      <c r="F72" s="97"/>
      <c r="G72" s="99">
        <f t="shared" ref="G72" si="8">IFERROR(E72*F72*C72,0)</f>
        <v>0</v>
      </c>
      <c r="J72" s="7"/>
      <c r="R72" s="4"/>
    </row>
    <row r="73" spans="1:18" x14ac:dyDescent="0.25">
      <c r="A73" s="94">
        <f t="shared" ref="A73:A76" si="9">A72+1</f>
        <v>2</v>
      </c>
      <c r="B73" s="95"/>
      <c r="C73" s="96"/>
      <c r="D73" s="96"/>
      <c r="E73" s="97">
        <f t="shared" ref="E73:E76" si="10">D73/30.4</f>
        <v>0</v>
      </c>
      <c r="F73" s="97"/>
      <c r="G73" s="99">
        <f>IFERROR(E73*F73*C73,0)</f>
        <v>0</v>
      </c>
      <c r="J73" s="7"/>
      <c r="R73" s="4"/>
    </row>
    <row r="74" spans="1:18" x14ac:dyDescent="0.25">
      <c r="A74" s="94">
        <f t="shared" si="9"/>
        <v>3</v>
      </c>
      <c r="B74" s="95"/>
      <c r="C74" s="96"/>
      <c r="D74" s="96"/>
      <c r="E74" s="97">
        <f>D74/30.4</f>
        <v>0</v>
      </c>
      <c r="F74" s="97"/>
      <c r="G74" s="99">
        <f>IFERROR(E74*F74*C74,0)</f>
        <v>0</v>
      </c>
      <c r="J74" s="7"/>
      <c r="R74" s="4"/>
    </row>
    <row r="75" spans="1:18" x14ac:dyDescent="0.25">
      <c r="A75" s="94">
        <f t="shared" si="9"/>
        <v>4</v>
      </c>
      <c r="B75" s="95"/>
      <c r="C75" s="96"/>
      <c r="D75" s="96"/>
      <c r="E75" s="97">
        <f t="shared" si="10"/>
        <v>0</v>
      </c>
      <c r="F75" s="97"/>
      <c r="G75" s="99">
        <f t="shared" ref="G75:G76" si="11">IFERROR(E75*F75*C75,0)</f>
        <v>0</v>
      </c>
      <c r="J75" s="7"/>
      <c r="R75" s="4"/>
    </row>
    <row r="76" spans="1:18" x14ac:dyDescent="0.25">
      <c r="A76" s="94">
        <f t="shared" si="9"/>
        <v>5</v>
      </c>
      <c r="B76" s="95"/>
      <c r="C76" s="96"/>
      <c r="D76" s="96"/>
      <c r="E76" s="97">
        <f t="shared" si="10"/>
        <v>0</v>
      </c>
      <c r="F76" s="97"/>
      <c r="G76" s="99">
        <f t="shared" si="11"/>
        <v>0</v>
      </c>
      <c r="J76" s="7"/>
      <c r="R76" s="4"/>
    </row>
    <row r="77" spans="1:18" ht="17.149999999999999" customHeight="1" thickBot="1" x14ac:dyDescent="0.3">
      <c r="A77" s="104" t="s">
        <v>53</v>
      </c>
      <c r="B77" s="105"/>
      <c r="C77" s="106"/>
      <c r="D77" s="106"/>
      <c r="E77" s="106"/>
      <c r="F77" s="106"/>
      <c r="G77" s="107">
        <f>G71+G60</f>
        <v>0</v>
      </c>
      <c r="J77" s="7"/>
      <c r="R77" s="4"/>
    </row>
    <row r="78" spans="1:18" x14ac:dyDescent="0.25">
      <c r="J78" s="7"/>
      <c r="R78" s="4"/>
    </row>
    <row r="79" spans="1:18" ht="16" thickBot="1" x14ac:dyDescent="0.4">
      <c r="B79" s="58" t="str">
        <f>CONCATENATE(A11," ",B11)</f>
        <v>4. Транспортные затраты</v>
      </c>
      <c r="G79" s="43"/>
      <c r="J79" s="7"/>
      <c r="R79" s="4"/>
    </row>
    <row r="80" spans="1:18" ht="50" x14ac:dyDescent="0.25">
      <c r="A80" s="75" t="s">
        <v>14</v>
      </c>
      <c r="B80" s="76" t="s">
        <v>76</v>
      </c>
      <c r="C80" s="78" t="s">
        <v>77</v>
      </c>
      <c r="D80" s="78" t="s">
        <v>78</v>
      </c>
      <c r="E80" s="78" t="s">
        <v>79</v>
      </c>
      <c r="F80" s="78" t="s">
        <v>80</v>
      </c>
      <c r="G80" s="79" t="s">
        <v>81</v>
      </c>
      <c r="J80" s="7"/>
      <c r="R80" s="4"/>
    </row>
    <row r="81" spans="1:18" x14ac:dyDescent="0.25">
      <c r="A81" s="94">
        <v>1</v>
      </c>
      <c r="B81" s="95"/>
      <c r="C81" s="96"/>
      <c r="D81" s="97"/>
      <c r="E81" s="97"/>
      <c r="F81" s="98"/>
      <c r="G81" s="99">
        <f>F81*E81*D81</f>
        <v>0</v>
      </c>
      <c r="J81" s="7"/>
      <c r="R81" s="4"/>
    </row>
    <row r="82" spans="1:18" x14ac:dyDescent="0.25">
      <c r="A82" s="94">
        <f t="shared" ref="A82:A85" si="12">A81+1</f>
        <v>2</v>
      </c>
      <c r="B82" s="95"/>
      <c r="C82" s="96"/>
      <c r="D82" s="97"/>
      <c r="E82" s="97"/>
      <c r="F82" s="98"/>
      <c r="G82" s="99">
        <f>F82*E82*D82</f>
        <v>0</v>
      </c>
      <c r="J82" s="7"/>
      <c r="R82" s="4"/>
    </row>
    <row r="83" spans="1:18" x14ac:dyDescent="0.25">
      <c r="A83" s="94">
        <f t="shared" si="12"/>
        <v>3</v>
      </c>
      <c r="B83" s="95"/>
      <c r="C83" s="96"/>
      <c r="D83" s="97"/>
      <c r="E83" s="97"/>
      <c r="F83" s="98"/>
      <c r="G83" s="99">
        <f>F83*E83*D83</f>
        <v>0</v>
      </c>
      <c r="J83" s="7"/>
      <c r="R83" s="4"/>
    </row>
    <row r="84" spans="1:18" x14ac:dyDescent="0.25">
      <c r="A84" s="94">
        <f t="shared" si="12"/>
        <v>4</v>
      </c>
      <c r="B84" s="95"/>
      <c r="C84" s="96"/>
      <c r="D84" s="97"/>
      <c r="E84" s="97"/>
      <c r="F84" s="98"/>
      <c r="G84" s="99">
        <f t="shared" ref="G84:G85" si="13">F84*E84*D84</f>
        <v>0</v>
      </c>
      <c r="J84" s="7"/>
      <c r="R84" s="4"/>
    </row>
    <row r="85" spans="1:18" x14ac:dyDescent="0.25">
      <c r="A85" s="94">
        <f t="shared" si="12"/>
        <v>5</v>
      </c>
      <c r="B85" s="95"/>
      <c r="C85" s="96"/>
      <c r="D85" s="97"/>
      <c r="E85" s="97"/>
      <c r="F85" s="98"/>
      <c r="G85" s="99">
        <f t="shared" si="13"/>
        <v>0</v>
      </c>
      <c r="J85" s="7"/>
      <c r="R85" s="4"/>
    </row>
    <row r="86" spans="1:18" ht="13.5" thickBot="1" x14ac:dyDescent="0.3">
      <c r="A86" s="104" t="s">
        <v>53</v>
      </c>
      <c r="B86" s="105"/>
      <c r="C86" s="106"/>
      <c r="D86" s="106"/>
      <c r="E86" s="106"/>
      <c r="F86" s="106"/>
      <c r="G86" s="107">
        <f>SUM(G81:G85)</f>
        <v>0</v>
      </c>
      <c r="J86" s="7"/>
      <c r="R86" s="4"/>
    </row>
    <row r="87" spans="1:18" x14ac:dyDescent="0.25">
      <c r="J87" s="7"/>
      <c r="R87" s="4"/>
    </row>
    <row r="88" spans="1:18" ht="16" thickBot="1" x14ac:dyDescent="0.4">
      <c r="B88" s="58" t="str">
        <f>CONCATENATE(A12," ",B12)</f>
        <v xml:space="preserve">5. Прочие услуги и расходы </v>
      </c>
      <c r="G88" s="43"/>
    </row>
    <row r="89" spans="1:18" ht="100" customHeight="1" x14ac:dyDescent="0.25">
      <c r="A89" s="108" t="s">
        <v>14</v>
      </c>
      <c r="B89" s="109" t="s">
        <v>82</v>
      </c>
      <c r="C89" s="163" t="s">
        <v>48</v>
      </c>
      <c r="D89" s="163" t="s">
        <v>83</v>
      </c>
      <c r="E89" s="163" t="s">
        <v>84</v>
      </c>
      <c r="F89" s="111" t="s">
        <v>85</v>
      </c>
      <c r="G89" s="253" t="s">
        <v>86</v>
      </c>
      <c r="H89" s="254"/>
    </row>
    <row r="90" spans="1:18" x14ac:dyDescent="0.25">
      <c r="A90" s="46">
        <v>1</v>
      </c>
      <c r="B90" s="95" t="s">
        <v>115</v>
      </c>
      <c r="C90" s="97" t="s">
        <v>116</v>
      </c>
      <c r="D90" s="97"/>
      <c r="E90" s="98"/>
      <c r="F90" s="65">
        <f>E90*D90</f>
        <v>0</v>
      </c>
      <c r="G90" s="255"/>
      <c r="H90" s="256"/>
    </row>
    <row r="91" spans="1:18" x14ac:dyDescent="0.25">
      <c r="A91" s="46">
        <f>A90+1</f>
        <v>2</v>
      </c>
      <c r="B91" s="95"/>
      <c r="C91" s="97"/>
      <c r="D91" s="97"/>
      <c r="E91" s="98"/>
      <c r="F91" s="65">
        <f t="shared" ref="F91:F94" si="14">E91*D91</f>
        <v>0</v>
      </c>
      <c r="G91" s="247"/>
      <c r="H91" s="248"/>
    </row>
    <row r="92" spans="1:18" x14ac:dyDescent="0.25">
      <c r="A92" s="46">
        <f t="shared" ref="A92:A94" si="15">A91+1</f>
        <v>3</v>
      </c>
      <c r="B92" s="95"/>
      <c r="C92" s="97"/>
      <c r="D92" s="97"/>
      <c r="E92" s="98"/>
      <c r="F92" s="65">
        <f t="shared" si="14"/>
        <v>0</v>
      </c>
      <c r="G92" s="247"/>
      <c r="H92" s="248"/>
    </row>
    <row r="93" spans="1:18" x14ac:dyDescent="0.25">
      <c r="A93" s="46">
        <f t="shared" si="15"/>
        <v>4</v>
      </c>
      <c r="B93" s="95"/>
      <c r="C93" s="97"/>
      <c r="D93" s="97"/>
      <c r="E93" s="98"/>
      <c r="F93" s="65">
        <f t="shared" si="14"/>
        <v>0</v>
      </c>
      <c r="G93" s="247"/>
      <c r="H93" s="248"/>
    </row>
    <row r="94" spans="1:18" x14ac:dyDescent="0.25">
      <c r="A94" s="46">
        <f t="shared" si="15"/>
        <v>5</v>
      </c>
      <c r="B94" s="95"/>
      <c r="C94" s="97"/>
      <c r="D94" s="97"/>
      <c r="E94" s="98"/>
      <c r="F94" s="65">
        <f t="shared" si="14"/>
        <v>0</v>
      </c>
      <c r="G94" s="247"/>
      <c r="H94" s="248"/>
    </row>
    <row r="95" spans="1:18" ht="13.5" thickBot="1" x14ac:dyDescent="0.35">
      <c r="A95" s="104" t="s">
        <v>53</v>
      </c>
      <c r="B95" s="105"/>
      <c r="C95" s="112"/>
      <c r="D95" s="112"/>
      <c r="E95" s="112"/>
      <c r="F95" s="113">
        <f>SUM(F90:F94)</f>
        <v>0</v>
      </c>
      <c r="G95" s="249"/>
      <c r="H95" s="250"/>
    </row>
    <row r="97" spans="1:15" ht="13" x14ac:dyDescent="0.3">
      <c r="A97" s="114"/>
      <c r="B97" s="114"/>
      <c r="C97" s="115"/>
      <c r="D97" s="116"/>
      <c r="E97" s="116"/>
      <c r="F97" s="117"/>
      <c r="G97" s="116"/>
    </row>
    <row r="98" spans="1:15" x14ac:dyDescent="0.25">
      <c r="A98" s="4" t="s">
        <v>87</v>
      </c>
    </row>
    <row r="100" spans="1:15" x14ac:dyDescent="0.25">
      <c r="A100" s="118"/>
      <c r="B100" s="118"/>
      <c r="C100" s="119"/>
      <c r="D100" s="120"/>
      <c r="E100" s="120"/>
      <c r="F100" s="120"/>
      <c r="G100" s="120"/>
      <c r="H100" s="120"/>
      <c r="I100" s="120"/>
      <c r="J100" s="120"/>
      <c r="K100" s="121"/>
      <c r="L100" s="121"/>
      <c r="M100" s="121"/>
      <c r="N100" s="121"/>
      <c r="O100" s="122"/>
    </row>
    <row r="101" spans="1:15" x14ac:dyDescent="0.25">
      <c r="A101" s="4" t="s">
        <v>88</v>
      </c>
    </row>
    <row r="102" spans="1:15" x14ac:dyDescent="0.25">
      <c r="A102" s="4" t="s">
        <v>89</v>
      </c>
    </row>
  </sheetData>
  <mergeCells count="13">
    <mergeCell ref="E24:F24"/>
    <mergeCell ref="G95:H95"/>
    <mergeCell ref="G89:H89"/>
    <mergeCell ref="G90:H90"/>
    <mergeCell ref="G91:H91"/>
    <mergeCell ref="G92:H92"/>
    <mergeCell ref="G93:H93"/>
    <mergeCell ref="G94:H94"/>
    <mergeCell ref="A31:B31"/>
    <mergeCell ref="A24:A25"/>
    <mergeCell ref="B24:B25"/>
    <mergeCell ref="C24:C25"/>
    <mergeCell ref="D24:D25"/>
  </mergeCells>
  <conditionalFormatting sqref="A101:B103">
    <cfRule type="cellIs" dxfId="1" priority="1" stopIfTrue="1" operator="equal">
      <formula>"х"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02"/>
  <sheetViews>
    <sheetView topLeftCell="A64" workbookViewId="0">
      <selection activeCell="L12" sqref="L12"/>
    </sheetView>
  </sheetViews>
  <sheetFormatPr defaultColWidth="9.1796875" defaultRowHeight="12.5" x14ac:dyDescent="0.25"/>
  <cols>
    <col min="1" max="1" width="6.453125" style="4" bestFit="1" customWidth="1"/>
    <col min="2" max="2" width="42.453125" style="4" customWidth="1"/>
    <col min="3" max="3" width="10.1796875" style="4" customWidth="1"/>
    <col min="4" max="4" width="17.26953125" style="4" customWidth="1"/>
    <col min="5" max="6" width="17.453125" style="4" customWidth="1"/>
    <col min="7" max="7" width="15.26953125" style="4" customWidth="1"/>
    <col min="8" max="8" width="17" style="4" customWidth="1"/>
    <col min="9" max="9" width="15.26953125" style="4" customWidth="1"/>
    <col min="10" max="10" width="10.1796875" style="4" customWidth="1"/>
    <col min="11" max="11" width="13.26953125" style="7" customWidth="1"/>
    <col min="12" max="12" width="14.7265625" style="7" customWidth="1"/>
    <col min="13" max="13" width="14.81640625" style="7" customWidth="1"/>
    <col min="14" max="15" width="11.1796875" style="7" customWidth="1"/>
    <col min="16" max="16" width="9.1796875" style="7"/>
    <col min="17" max="17" width="14" style="7" customWidth="1"/>
    <col min="18" max="18" width="9.1796875" style="7"/>
    <col min="19" max="16384" width="9.1796875" style="4"/>
  </cols>
  <sheetData>
    <row r="1" spans="1:18" ht="33" customHeight="1" x14ac:dyDescent="0.5">
      <c r="A1" s="3" t="s">
        <v>13</v>
      </c>
      <c r="C1" s="5"/>
      <c r="D1" s="5"/>
      <c r="E1" s="5"/>
      <c r="F1" s="6"/>
    </row>
    <row r="2" spans="1:18" ht="22" customHeight="1" x14ac:dyDescent="0.35">
      <c r="A2" s="167" t="str">
        <f>Свод!B25</f>
        <v>ННС</v>
      </c>
      <c r="B2" s="167" t="str">
        <f>Свод!A25</f>
        <v>Лицензионный участок 4</v>
      </c>
      <c r="C2" s="8"/>
      <c r="D2" s="8"/>
      <c r="E2" s="9"/>
    </row>
    <row r="3" spans="1:18" ht="21" customHeight="1" thickBot="1" x14ac:dyDescent="0.3">
      <c r="A3" s="168"/>
      <c r="C3" s="168"/>
      <c r="D3" s="168"/>
    </row>
    <row r="4" spans="1:18" ht="39" customHeight="1" x14ac:dyDescent="0.25">
      <c r="A4" s="10" t="s">
        <v>14</v>
      </c>
      <c r="B4" s="11" t="s">
        <v>15</v>
      </c>
      <c r="C4" s="11" t="s">
        <v>16</v>
      </c>
      <c r="D4" s="12" t="s">
        <v>94</v>
      </c>
      <c r="E4" s="13" t="s">
        <v>17</v>
      </c>
      <c r="J4" s="7"/>
      <c r="R4" s="4"/>
    </row>
    <row r="5" spans="1:18" ht="24.65" customHeight="1" x14ac:dyDescent="0.25">
      <c r="A5" s="14" t="s">
        <v>18</v>
      </c>
      <c r="B5" s="15" t="s">
        <v>19</v>
      </c>
      <c r="C5" s="16"/>
      <c r="D5" s="17">
        <f>F31</f>
        <v>0</v>
      </c>
      <c r="E5" s="18"/>
      <c r="J5" s="7"/>
      <c r="R5" s="4"/>
    </row>
    <row r="6" spans="1:18" ht="39" x14ac:dyDescent="0.25">
      <c r="A6" s="19" t="s">
        <v>20</v>
      </c>
      <c r="B6" s="15" t="s">
        <v>21</v>
      </c>
      <c r="C6" s="16"/>
      <c r="D6" s="20">
        <f>SUM(D7:D9)</f>
        <v>0</v>
      </c>
      <c r="E6" s="18"/>
      <c r="J6" s="7"/>
      <c r="R6" s="4"/>
    </row>
    <row r="7" spans="1:18" ht="37.5" x14ac:dyDescent="0.25">
      <c r="A7" s="21" t="s">
        <v>22</v>
      </c>
      <c r="B7" s="22" t="s">
        <v>23</v>
      </c>
      <c r="C7" s="16"/>
      <c r="D7" s="23">
        <f>F47</f>
        <v>0</v>
      </c>
      <c r="E7" s="18"/>
      <c r="J7" s="7"/>
      <c r="R7" s="4"/>
    </row>
    <row r="8" spans="1:18" ht="19.5" customHeight="1" x14ac:dyDescent="0.25">
      <c r="A8" s="21" t="s">
        <v>24</v>
      </c>
      <c r="B8" s="22" t="s">
        <v>25</v>
      </c>
      <c r="C8" s="24"/>
      <c r="D8" s="23">
        <f>D7*C8</f>
        <v>0</v>
      </c>
      <c r="E8" s="25"/>
      <c r="J8" s="7"/>
      <c r="R8" s="4"/>
    </row>
    <row r="9" spans="1:18" ht="21" customHeight="1" x14ac:dyDescent="0.25">
      <c r="A9" s="21" t="s">
        <v>26</v>
      </c>
      <c r="B9" s="22" t="s">
        <v>27</v>
      </c>
      <c r="C9" s="16"/>
      <c r="D9" s="23">
        <f>G56</f>
        <v>0</v>
      </c>
      <c r="E9" s="18"/>
      <c r="J9" s="7"/>
      <c r="R9" s="4"/>
    </row>
    <row r="10" spans="1:18" ht="27" customHeight="1" x14ac:dyDescent="0.25">
      <c r="A10" s="19" t="s">
        <v>28</v>
      </c>
      <c r="B10" s="15" t="s">
        <v>29</v>
      </c>
      <c r="C10" s="16"/>
      <c r="D10" s="17">
        <f>IFERROR(G77,0)</f>
        <v>0</v>
      </c>
      <c r="E10" s="18"/>
      <c r="J10" s="7"/>
      <c r="R10" s="4"/>
    </row>
    <row r="11" spans="1:18" ht="21" customHeight="1" x14ac:dyDescent="0.25">
      <c r="A11" s="19" t="s">
        <v>30</v>
      </c>
      <c r="B11" s="15" t="s">
        <v>31</v>
      </c>
      <c r="C11" s="16"/>
      <c r="D11" s="17">
        <f>IFERROR(G86,0)</f>
        <v>0</v>
      </c>
      <c r="E11" s="18"/>
      <c r="J11" s="7"/>
      <c r="R11" s="4"/>
    </row>
    <row r="12" spans="1:18" ht="29.5" customHeight="1" x14ac:dyDescent="0.25">
      <c r="A12" s="19" t="s">
        <v>32</v>
      </c>
      <c r="B12" s="15" t="s">
        <v>33</v>
      </c>
      <c r="C12" s="16"/>
      <c r="D12" s="17">
        <f>F95</f>
        <v>0</v>
      </c>
      <c r="E12" s="18"/>
      <c r="J12" s="7"/>
      <c r="R12" s="4"/>
    </row>
    <row r="13" spans="1:18" ht="35.15" customHeight="1" thickBot="1" x14ac:dyDescent="0.3">
      <c r="A13" s="26" t="s">
        <v>34</v>
      </c>
      <c r="B13" s="27" t="s">
        <v>35</v>
      </c>
      <c r="C13" s="28"/>
      <c r="D13" s="29">
        <f>D5+D6+D10+D11+D12</f>
        <v>0</v>
      </c>
      <c r="E13" s="30"/>
      <c r="F13" s="31"/>
      <c r="J13" s="7"/>
      <c r="R13" s="4"/>
    </row>
    <row r="14" spans="1:18" ht="18" customHeight="1" x14ac:dyDescent="0.25">
      <c r="A14" s="32" t="s">
        <v>36</v>
      </c>
      <c r="B14" s="33" t="s">
        <v>37</v>
      </c>
      <c r="C14" s="24"/>
      <c r="D14" s="20">
        <f>ROUND(D13*C14,2)</f>
        <v>0</v>
      </c>
      <c r="E14" s="34"/>
      <c r="J14" s="7"/>
      <c r="R14" s="4"/>
    </row>
    <row r="15" spans="1:18" ht="18" customHeight="1" x14ac:dyDescent="0.25">
      <c r="A15" s="32" t="s">
        <v>38</v>
      </c>
      <c r="B15" s="33" t="s">
        <v>39</v>
      </c>
      <c r="C15" s="24"/>
      <c r="D15" s="20">
        <f>ROUND((D13+D14)*C15,2)</f>
        <v>0</v>
      </c>
      <c r="E15" s="35"/>
      <c r="J15" s="7"/>
      <c r="R15" s="4"/>
    </row>
    <row r="16" spans="1:18" ht="26.15" customHeight="1" thickBot="1" x14ac:dyDescent="0.3">
      <c r="A16" s="26" t="s">
        <v>40</v>
      </c>
      <c r="B16" s="27" t="s">
        <v>41</v>
      </c>
      <c r="C16" s="28"/>
      <c r="D16" s="29">
        <f>D13+D14+D15</f>
        <v>0</v>
      </c>
      <c r="E16" s="30"/>
      <c r="J16" s="7"/>
      <c r="R16" s="4"/>
    </row>
    <row r="17" spans="1:18" ht="26" x14ac:dyDescent="0.25">
      <c r="A17" s="32" t="s">
        <v>42</v>
      </c>
      <c r="B17" s="33" t="s">
        <v>43</v>
      </c>
      <c r="C17" s="170" t="str">
        <f>Свод!D16</f>
        <v>Кол-во суток</v>
      </c>
      <c r="D17" s="123">
        <f>Свод!G25</f>
        <v>0</v>
      </c>
      <c r="E17" s="36"/>
      <c r="J17" s="7"/>
      <c r="R17" s="4"/>
    </row>
    <row r="18" spans="1:18" ht="31" customHeight="1" thickBot="1" x14ac:dyDescent="0.3">
      <c r="A18" s="37" t="s">
        <v>44</v>
      </c>
      <c r="B18" s="38" t="s">
        <v>45</v>
      </c>
      <c r="C18" s="39"/>
      <c r="D18" s="40">
        <f>IFERROR(ROUND(D16/D17,2),0)</f>
        <v>0</v>
      </c>
      <c r="E18" s="41"/>
      <c r="J18" s="7"/>
      <c r="R18" s="4"/>
    </row>
    <row r="21" spans="1:18" ht="9" customHeight="1" x14ac:dyDescent="0.25"/>
    <row r="23" spans="1:18" ht="16" thickBot="1" x14ac:dyDescent="0.4">
      <c r="B23" s="42" t="s">
        <v>46</v>
      </c>
      <c r="F23" s="43"/>
    </row>
    <row r="24" spans="1:18" ht="12.75" customHeight="1" x14ac:dyDescent="0.25">
      <c r="A24" s="241" t="s">
        <v>14</v>
      </c>
      <c r="B24" s="243" t="s">
        <v>47</v>
      </c>
      <c r="C24" s="243" t="s">
        <v>48</v>
      </c>
      <c r="D24" s="245" t="s">
        <v>49</v>
      </c>
      <c r="E24" s="238" t="s">
        <v>50</v>
      </c>
      <c r="F24" s="239"/>
    </row>
    <row r="25" spans="1:18" ht="26.25" customHeight="1" x14ac:dyDescent="0.25">
      <c r="A25" s="242"/>
      <c r="B25" s="244"/>
      <c r="C25" s="244"/>
      <c r="D25" s="246"/>
      <c r="E25" s="162" t="s">
        <v>51</v>
      </c>
      <c r="F25" s="45" t="s">
        <v>52</v>
      </c>
    </row>
    <row r="26" spans="1:18" ht="13" x14ac:dyDescent="0.25">
      <c r="A26" s="46">
        <v>1</v>
      </c>
      <c r="B26" s="47"/>
      <c r="C26" s="48"/>
      <c r="D26" s="49"/>
      <c r="E26" s="50"/>
      <c r="F26" s="51">
        <f>E26*D26</f>
        <v>0</v>
      </c>
    </row>
    <row r="27" spans="1:18" ht="13" x14ac:dyDescent="0.25">
      <c r="A27" s="46">
        <f>A26+1</f>
        <v>2</v>
      </c>
      <c r="B27" s="47"/>
      <c r="C27" s="48"/>
      <c r="D27" s="49"/>
      <c r="E27" s="50"/>
      <c r="F27" s="51">
        <f>E27*D27</f>
        <v>0</v>
      </c>
    </row>
    <row r="28" spans="1:18" ht="13" x14ac:dyDescent="0.25">
      <c r="A28" s="46">
        <f t="shared" ref="A28:A30" si="0">A27+1</f>
        <v>3</v>
      </c>
      <c r="B28" s="47"/>
      <c r="C28" s="48"/>
      <c r="D28" s="49"/>
      <c r="E28" s="50"/>
      <c r="F28" s="51">
        <f t="shared" ref="F28:F30" si="1">E28*D28</f>
        <v>0</v>
      </c>
    </row>
    <row r="29" spans="1:18" ht="13" x14ac:dyDescent="0.25">
      <c r="A29" s="46">
        <f t="shared" si="0"/>
        <v>4</v>
      </c>
      <c r="B29" s="47"/>
      <c r="C29" s="48"/>
      <c r="D29" s="49"/>
      <c r="E29" s="50"/>
      <c r="F29" s="51">
        <f t="shared" si="1"/>
        <v>0</v>
      </c>
    </row>
    <row r="30" spans="1:18" ht="13" x14ac:dyDescent="0.25">
      <c r="A30" s="46">
        <f t="shared" si="0"/>
        <v>5</v>
      </c>
      <c r="B30" s="47"/>
      <c r="C30" s="48"/>
      <c r="D30" s="49"/>
      <c r="E30" s="50"/>
      <c r="F30" s="51">
        <f t="shared" si="1"/>
        <v>0</v>
      </c>
    </row>
    <row r="31" spans="1:18" ht="15.75" customHeight="1" thickBot="1" x14ac:dyDescent="0.35">
      <c r="A31" s="251" t="s">
        <v>53</v>
      </c>
      <c r="B31" s="252"/>
      <c r="C31" s="52"/>
      <c r="D31" s="53"/>
      <c r="E31" s="52"/>
      <c r="F31" s="54">
        <f>SUM(F26:F30)</f>
        <v>0</v>
      </c>
    </row>
    <row r="32" spans="1:18" ht="13" x14ac:dyDescent="0.3">
      <c r="A32" s="55"/>
      <c r="B32" s="55"/>
      <c r="C32" s="55"/>
      <c r="D32" s="55"/>
      <c r="E32" s="55"/>
      <c r="F32" s="56"/>
    </row>
    <row r="33" spans="1:18" ht="13" x14ac:dyDescent="0.3">
      <c r="A33" s="55"/>
      <c r="B33" s="55"/>
      <c r="C33" s="55"/>
      <c r="D33" s="55"/>
      <c r="E33" s="55"/>
      <c r="F33" s="56"/>
      <c r="G33" s="57"/>
    </row>
    <row r="34" spans="1:18" ht="16" thickBot="1" x14ac:dyDescent="0.4">
      <c r="B34" s="58" t="str">
        <f>CONCATENATE(A7," ",B7)</f>
        <v xml:space="preserve">2.1. Расходы на оплату труда работников, непосредственно участвующих в создании продукции </v>
      </c>
      <c r="G34" s="43"/>
      <c r="J34" s="7"/>
      <c r="R34" s="4"/>
    </row>
    <row r="35" spans="1:18" ht="62.5" x14ac:dyDescent="0.25">
      <c r="A35" s="59" t="s">
        <v>14</v>
      </c>
      <c r="B35" s="60" t="s">
        <v>54</v>
      </c>
      <c r="C35" s="61" t="s">
        <v>55</v>
      </c>
      <c r="D35" s="61" t="s">
        <v>56</v>
      </c>
      <c r="E35" s="61" t="s">
        <v>57</v>
      </c>
      <c r="F35" s="62" t="s">
        <v>58</v>
      </c>
      <c r="G35" s="63" t="s">
        <v>59</v>
      </c>
      <c r="J35" s="7"/>
      <c r="R35" s="4"/>
    </row>
    <row r="36" spans="1:18" ht="37.5" x14ac:dyDescent="0.25">
      <c r="A36" s="46">
        <v>1</v>
      </c>
      <c r="B36" s="189" t="s">
        <v>104</v>
      </c>
      <c r="C36" s="64"/>
      <c r="D36" s="64"/>
      <c r="E36" s="64"/>
      <c r="F36" s="65">
        <f>E36*D36*C36</f>
        <v>0</v>
      </c>
      <c r="G36" s="66">
        <f>E36*164</f>
        <v>0</v>
      </c>
      <c r="J36" s="7"/>
      <c r="R36" s="4"/>
    </row>
    <row r="37" spans="1:18" x14ac:dyDescent="0.25">
      <c r="A37" s="46">
        <f>A36+1</f>
        <v>2</v>
      </c>
      <c r="B37" s="189" t="s">
        <v>105</v>
      </c>
      <c r="C37" s="64"/>
      <c r="D37" s="64"/>
      <c r="E37" s="64"/>
      <c r="F37" s="65">
        <f t="shared" ref="F37:F46" si="2">E37*D37*C37</f>
        <v>0</v>
      </c>
      <c r="G37" s="66">
        <f t="shared" ref="G37:G46" si="3">E37*164</f>
        <v>0</v>
      </c>
      <c r="J37" s="7"/>
      <c r="R37" s="4"/>
    </row>
    <row r="38" spans="1:18" x14ac:dyDescent="0.25">
      <c r="A38" s="46">
        <f t="shared" ref="A38:A46" si="4">A37+1</f>
        <v>3</v>
      </c>
      <c r="B38" s="189" t="s">
        <v>105</v>
      </c>
      <c r="C38" s="64"/>
      <c r="D38" s="64"/>
      <c r="E38" s="64"/>
      <c r="F38" s="65">
        <f t="shared" si="2"/>
        <v>0</v>
      </c>
      <c r="G38" s="66">
        <f t="shared" si="3"/>
        <v>0</v>
      </c>
      <c r="J38" s="7"/>
      <c r="R38" s="4"/>
    </row>
    <row r="39" spans="1:18" x14ac:dyDescent="0.25">
      <c r="A39" s="46">
        <f t="shared" si="4"/>
        <v>4</v>
      </c>
      <c r="B39" s="189" t="s">
        <v>105</v>
      </c>
      <c r="C39" s="64"/>
      <c r="D39" s="64"/>
      <c r="E39" s="64"/>
      <c r="F39" s="65">
        <f t="shared" si="2"/>
        <v>0</v>
      </c>
      <c r="G39" s="66">
        <f t="shared" si="3"/>
        <v>0</v>
      </c>
      <c r="J39" s="7"/>
      <c r="R39" s="4"/>
    </row>
    <row r="40" spans="1:18" x14ac:dyDescent="0.25">
      <c r="A40" s="46">
        <f t="shared" si="4"/>
        <v>5</v>
      </c>
      <c r="B40" s="189" t="s">
        <v>105</v>
      </c>
      <c r="C40" s="64"/>
      <c r="D40" s="64"/>
      <c r="E40" s="64"/>
      <c r="F40" s="65">
        <f t="shared" si="2"/>
        <v>0</v>
      </c>
      <c r="G40" s="66">
        <f t="shared" si="3"/>
        <v>0</v>
      </c>
      <c r="J40" s="7"/>
      <c r="R40" s="4"/>
    </row>
    <row r="41" spans="1:18" x14ac:dyDescent="0.25">
      <c r="A41" s="46">
        <f t="shared" si="4"/>
        <v>6</v>
      </c>
      <c r="B41" s="190" t="s">
        <v>106</v>
      </c>
      <c r="C41" s="187"/>
      <c r="D41" s="187"/>
      <c r="E41" s="188"/>
      <c r="F41" s="65">
        <f t="shared" si="2"/>
        <v>0</v>
      </c>
      <c r="G41" s="66">
        <f t="shared" si="3"/>
        <v>0</v>
      </c>
      <c r="J41" s="7"/>
      <c r="R41" s="4"/>
    </row>
    <row r="42" spans="1:18" ht="37.5" x14ac:dyDescent="0.25">
      <c r="A42" s="46">
        <f t="shared" si="4"/>
        <v>7</v>
      </c>
      <c r="B42" s="190" t="s">
        <v>107</v>
      </c>
      <c r="C42" s="187"/>
      <c r="D42" s="187"/>
      <c r="E42" s="188"/>
      <c r="F42" s="65">
        <f t="shared" si="2"/>
        <v>0</v>
      </c>
      <c r="G42" s="66">
        <f t="shared" si="3"/>
        <v>0</v>
      </c>
      <c r="J42" s="7"/>
      <c r="R42" s="4"/>
    </row>
    <row r="43" spans="1:18" ht="25" x14ac:dyDescent="0.25">
      <c r="A43" s="46">
        <f t="shared" si="4"/>
        <v>8</v>
      </c>
      <c r="B43" s="190" t="s">
        <v>108</v>
      </c>
      <c r="C43" s="187"/>
      <c r="D43" s="187"/>
      <c r="E43" s="188"/>
      <c r="F43" s="65">
        <f t="shared" si="2"/>
        <v>0</v>
      </c>
      <c r="G43" s="66">
        <f t="shared" si="3"/>
        <v>0</v>
      </c>
      <c r="J43" s="7"/>
      <c r="R43" s="4"/>
    </row>
    <row r="44" spans="1:18" ht="37.5" x14ac:dyDescent="0.25">
      <c r="A44" s="46">
        <f t="shared" si="4"/>
        <v>9</v>
      </c>
      <c r="B44" s="190" t="s">
        <v>109</v>
      </c>
      <c r="C44" s="187"/>
      <c r="D44" s="187"/>
      <c r="E44" s="188"/>
      <c r="F44" s="65">
        <f t="shared" si="2"/>
        <v>0</v>
      </c>
      <c r="G44" s="66">
        <f t="shared" si="3"/>
        <v>0</v>
      </c>
      <c r="J44" s="7"/>
      <c r="R44" s="4"/>
    </row>
    <row r="45" spans="1:18" ht="25" x14ac:dyDescent="0.25">
      <c r="A45" s="46">
        <f t="shared" si="4"/>
        <v>10</v>
      </c>
      <c r="B45" s="190" t="s">
        <v>108</v>
      </c>
      <c r="C45" s="187"/>
      <c r="D45" s="187"/>
      <c r="E45" s="188"/>
      <c r="F45" s="65">
        <f t="shared" si="2"/>
        <v>0</v>
      </c>
      <c r="G45" s="66">
        <f t="shared" si="3"/>
        <v>0</v>
      </c>
      <c r="J45" s="7"/>
      <c r="R45" s="4"/>
    </row>
    <row r="46" spans="1:18" ht="25" x14ac:dyDescent="0.25">
      <c r="A46" s="46">
        <f t="shared" si="4"/>
        <v>11</v>
      </c>
      <c r="B46" s="190" t="s">
        <v>108</v>
      </c>
      <c r="C46" s="187"/>
      <c r="D46" s="187"/>
      <c r="E46" s="188"/>
      <c r="F46" s="65">
        <f t="shared" si="2"/>
        <v>0</v>
      </c>
      <c r="G46" s="66">
        <f t="shared" si="3"/>
        <v>0</v>
      </c>
      <c r="J46" s="7"/>
      <c r="R46" s="4"/>
    </row>
    <row r="47" spans="1:18" ht="15.75" customHeight="1" thickBot="1" x14ac:dyDescent="0.35">
      <c r="A47" s="67" t="s">
        <v>53</v>
      </c>
      <c r="B47" s="68"/>
      <c r="C47" s="69">
        <f>SUM(C36:C40)</f>
        <v>0</v>
      </c>
      <c r="D47" s="70">
        <f>SUM(D36:D40)</f>
        <v>0</v>
      </c>
      <c r="E47" s="71">
        <f>IFERROR(F47/D47/C47,0)</f>
        <v>0</v>
      </c>
      <c r="F47" s="72">
        <f>SUM(F36:F40)</f>
        <v>0</v>
      </c>
      <c r="G47" s="73">
        <f>(164*(E47))</f>
        <v>0</v>
      </c>
      <c r="J47" s="7"/>
      <c r="R47" s="4"/>
    </row>
    <row r="48" spans="1:18" x14ac:dyDescent="0.25">
      <c r="J48" s="7"/>
      <c r="R48" s="4"/>
    </row>
    <row r="49" spans="1:18" ht="16" thickBot="1" x14ac:dyDescent="0.4">
      <c r="B49" s="58" t="str">
        <f>CONCATENATE(A9," ",B9)</f>
        <v>2.3 Прочие расходы на персонал</v>
      </c>
      <c r="C49" s="74"/>
      <c r="G49" s="43"/>
      <c r="J49" s="7"/>
      <c r="R49" s="4"/>
    </row>
    <row r="50" spans="1:18" ht="53.5" customHeight="1" x14ac:dyDescent="0.25">
      <c r="A50" s="75" t="s">
        <v>14</v>
      </c>
      <c r="B50" s="76" t="s">
        <v>60</v>
      </c>
      <c r="C50" s="161" t="s">
        <v>48</v>
      </c>
      <c r="D50" s="161" t="s">
        <v>61</v>
      </c>
      <c r="E50" s="161" t="s">
        <v>62</v>
      </c>
      <c r="F50" s="78" t="s">
        <v>63</v>
      </c>
      <c r="G50" s="79" t="s">
        <v>64</v>
      </c>
      <c r="J50" s="7"/>
      <c r="R50" s="4"/>
    </row>
    <row r="51" spans="1:18" x14ac:dyDescent="0.25">
      <c r="A51" s="46">
        <v>1</v>
      </c>
      <c r="B51" s="80" t="s">
        <v>117</v>
      </c>
      <c r="C51" s="64" t="s">
        <v>118</v>
      </c>
      <c r="D51" s="64"/>
      <c r="E51" s="64"/>
      <c r="F51" s="65"/>
      <c r="G51" s="81">
        <f>E51*D51*F51</f>
        <v>0</v>
      </c>
      <c r="J51" s="7"/>
      <c r="R51" s="4"/>
    </row>
    <row r="52" spans="1:18" x14ac:dyDescent="0.25">
      <c r="A52" s="46">
        <f>A51+1</f>
        <v>2</v>
      </c>
      <c r="B52" s="80"/>
      <c r="C52" s="64"/>
      <c r="D52" s="64"/>
      <c r="E52" s="64"/>
      <c r="F52" s="65"/>
      <c r="G52" s="81">
        <f>E52*D52*F52</f>
        <v>0</v>
      </c>
      <c r="J52" s="7"/>
      <c r="R52" s="4"/>
    </row>
    <row r="53" spans="1:18" x14ac:dyDescent="0.25">
      <c r="A53" s="46">
        <f t="shared" ref="A53:A55" si="5">A52+1</f>
        <v>3</v>
      </c>
      <c r="B53" s="82"/>
      <c r="C53" s="64"/>
      <c r="D53" s="64"/>
      <c r="E53" s="64"/>
      <c r="F53" s="65"/>
      <c r="G53" s="81">
        <f>E53*D53*F53</f>
        <v>0</v>
      </c>
      <c r="J53" s="7"/>
      <c r="R53" s="4"/>
    </row>
    <row r="54" spans="1:18" x14ac:dyDescent="0.25">
      <c r="A54" s="46">
        <f t="shared" si="5"/>
        <v>4</v>
      </c>
      <c r="B54" s="80"/>
      <c r="C54" s="64"/>
      <c r="D54" s="64"/>
      <c r="E54" s="64"/>
      <c r="F54" s="65"/>
      <c r="G54" s="81">
        <f>E54*D54*F54</f>
        <v>0</v>
      </c>
      <c r="J54" s="7"/>
      <c r="R54" s="4"/>
    </row>
    <row r="55" spans="1:18" ht="13.5" customHeight="1" thickBot="1" x14ac:dyDescent="0.3">
      <c r="A55" s="46">
        <f t="shared" si="5"/>
        <v>5</v>
      </c>
      <c r="B55" s="16"/>
      <c r="C55" s="64"/>
      <c r="D55" s="64"/>
      <c r="E55" s="64"/>
      <c r="F55" s="65"/>
      <c r="G55" s="81">
        <f>E55*D55*F55</f>
        <v>0</v>
      </c>
      <c r="J55" s="7"/>
      <c r="R55" s="4"/>
    </row>
    <row r="56" spans="1:18" s="87" customFormat="1" ht="13.5" thickBot="1" x14ac:dyDescent="0.35">
      <c r="A56" s="67" t="s">
        <v>53</v>
      </c>
      <c r="B56" s="68"/>
      <c r="C56" s="83"/>
      <c r="D56" s="84"/>
      <c r="E56" s="85"/>
      <c r="F56" s="72"/>
      <c r="G56" s="86">
        <f>SUM(G51:G55)</f>
        <v>0</v>
      </c>
      <c r="J56" s="88"/>
      <c r="K56" s="88"/>
      <c r="L56" s="88"/>
      <c r="M56" s="88"/>
      <c r="N56" s="88"/>
      <c r="O56" s="88"/>
      <c r="P56" s="88"/>
      <c r="Q56" s="88"/>
    </row>
    <row r="57" spans="1:18" x14ac:dyDescent="0.25">
      <c r="J57" s="7"/>
      <c r="R57" s="4"/>
    </row>
    <row r="58" spans="1:18" ht="16" thickBot="1" x14ac:dyDescent="0.4">
      <c r="B58" s="58" t="str">
        <f>CONCATENATE(A10," ",B10)</f>
        <v>3. Имущественные расходы (амортизация/аренда/лизинг)</v>
      </c>
      <c r="G58" s="43"/>
      <c r="J58" s="7"/>
      <c r="R58" s="4"/>
    </row>
    <row r="59" spans="1:18" ht="50" x14ac:dyDescent="0.25">
      <c r="A59" s="75" t="s">
        <v>14</v>
      </c>
      <c r="B59" s="76" t="s">
        <v>65</v>
      </c>
      <c r="C59" s="161" t="s">
        <v>66</v>
      </c>
      <c r="D59" s="161" t="s">
        <v>67</v>
      </c>
      <c r="E59" s="78" t="s">
        <v>68</v>
      </c>
      <c r="F59" s="78" t="s">
        <v>69</v>
      </c>
      <c r="G59" s="79" t="s">
        <v>70</v>
      </c>
      <c r="J59" s="7"/>
      <c r="R59" s="4"/>
    </row>
    <row r="60" spans="1:18" s="7" customFormat="1" ht="17.149999999999999" customHeight="1" x14ac:dyDescent="0.25">
      <c r="A60" s="89"/>
      <c r="B60" s="90" t="s">
        <v>71</v>
      </c>
      <c r="C60" s="91"/>
      <c r="D60" s="91"/>
      <c r="E60" s="92"/>
      <c r="F60" s="92"/>
      <c r="G60" s="93">
        <f>SUM(G61:G69)</f>
        <v>0</v>
      </c>
    </row>
    <row r="61" spans="1:18" x14ac:dyDescent="0.25">
      <c r="A61" s="94">
        <v>1</v>
      </c>
      <c r="B61" s="95" t="s">
        <v>120</v>
      </c>
      <c r="C61" s="96"/>
      <c r="D61" s="96"/>
      <c r="E61" s="195"/>
      <c r="F61" s="98"/>
      <c r="G61" s="99">
        <f>IFERROR(D61/E61*F61*C61,0)</f>
        <v>0</v>
      </c>
      <c r="J61" s="7"/>
      <c r="R61" s="4"/>
    </row>
    <row r="62" spans="1:18" x14ac:dyDescent="0.25">
      <c r="A62" s="94">
        <f>A61+1</f>
        <v>2</v>
      </c>
      <c r="B62" s="95" t="s">
        <v>121</v>
      </c>
      <c r="C62" s="96"/>
      <c r="D62" s="96"/>
      <c r="E62" s="195"/>
      <c r="F62" s="98"/>
      <c r="G62" s="99">
        <f>IFERROR(D62/E62*F62*C62,0)</f>
        <v>0</v>
      </c>
      <c r="J62" s="7"/>
      <c r="R62" s="4"/>
    </row>
    <row r="63" spans="1:18" x14ac:dyDescent="0.25">
      <c r="A63" s="94">
        <f t="shared" ref="A63:A69" si="6">A62+1</f>
        <v>3</v>
      </c>
      <c r="B63" s="95" t="s">
        <v>122</v>
      </c>
      <c r="C63" s="96"/>
      <c r="D63" s="96"/>
      <c r="E63" s="195"/>
      <c r="F63" s="98"/>
      <c r="G63" s="99">
        <f>IFERROR(D63/E63*F63*C63,0)</f>
        <v>0</v>
      </c>
      <c r="J63" s="7"/>
      <c r="R63" s="4"/>
    </row>
    <row r="64" spans="1:18" x14ac:dyDescent="0.25">
      <c r="A64" s="94">
        <f t="shared" si="6"/>
        <v>4</v>
      </c>
      <c r="B64" s="95" t="s">
        <v>123</v>
      </c>
      <c r="C64" s="96"/>
      <c r="D64" s="194"/>
      <c r="E64" s="195"/>
      <c r="F64" s="98"/>
      <c r="G64" s="99">
        <f>IFERROR(D64/E64*F64*C64,0)</f>
        <v>0</v>
      </c>
      <c r="J64" s="7"/>
      <c r="R64" s="4"/>
    </row>
    <row r="65" spans="1:18" x14ac:dyDescent="0.25">
      <c r="A65" s="94">
        <f t="shared" si="6"/>
        <v>5</v>
      </c>
      <c r="B65" s="95" t="s">
        <v>110</v>
      </c>
      <c r="C65" s="96"/>
      <c r="D65" s="96"/>
      <c r="E65" s="97"/>
      <c r="F65" s="98"/>
      <c r="G65" s="99">
        <f>IFERROR(D65/E65*F65*C65,0)</f>
        <v>0</v>
      </c>
      <c r="J65" s="7"/>
      <c r="R65" s="4"/>
    </row>
    <row r="66" spans="1:18" x14ac:dyDescent="0.25">
      <c r="A66" s="94">
        <f t="shared" si="6"/>
        <v>6</v>
      </c>
      <c r="B66" s="191" t="s">
        <v>111</v>
      </c>
      <c r="C66" s="96"/>
      <c r="D66" s="192"/>
      <c r="E66" s="193"/>
      <c r="F66" s="98"/>
      <c r="G66" s="99">
        <f t="shared" ref="G66:G69" si="7">IFERROR(D66/E66*F66*C66,0)</f>
        <v>0</v>
      </c>
      <c r="J66" s="7"/>
      <c r="R66" s="4"/>
    </row>
    <row r="67" spans="1:18" x14ac:dyDescent="0.25">
      <c r="A67" s="94">
        <f t="shared" si="6"/>
        <v>7</v>
      </c>
      <c r="B67" s="191" t="s">
        <v>112</v>
      </c>
      <c r="C67" s="96"/>
      <c r="D67" s="192"/>
      <c r="E67" s="193"/>
      <c r="F67" s="98"/>
      <c r="G67" s="99">
        <f t="shared" si="7"/>
        <v>0</v>
      </c>
      <c r="J67" s="7"/>
      <c r="R67" s="4"/>
    </row>
    <row r="68" spans="1:18" x14ac:dyDescent="0.25">
      <c r="A68" s="94">
        <f t="shared" si="6"/>
        <v>8</v>
      </c>
      <c r="B68" s="191" t="s">
        <v>113</v>
      </c>
      <c r="C68" s="96"/>
      <c r="D68" s="192"/>
      <c r="E68" s="193"/>
      <c r="F68" s="98"/>
      <c r="G68" s="99">
        <f t="shared" si="7"/>
        <v>0</v>
      </c>
      <c r="J68" s="7"/>
      <c r="R68" s="4"/>
    </row>
    <row r="69" spans="1:18" ht="13" thickBot="1" x14ac:dyDescent="0.3">
      <c r="A69" s="94">
        <f t="shared" si="6"/>
        <v>9</v>
      </c>
      <c r="B69" s="191" t="s">
        <v>114</v>
      </c>
      <c r="C69" s="96"/>
      <c r="D69" s="192"/>
      <c r="E69" s="193"/>
      <c r="F69" s="98"/>
      <c r="G69" s="99">
        <f t="shared" si="7"/>
        <v>0</v>
      </c>
      <c r="J69" s="7"/>
      <c r="R69" s="4"/>
    </row>
    <row r="70" spans="1:18" ht="46" customHeight="1" x14ac:dyDescent="0.25">
      <c r="A70" s="75" t="s">
        <v>14</v>
      </c>
      <c r="B70" s="76" t="s">
        <v>65</v>
      </c>
      <c r="C70" s="161" t="s">
        <v>66</v>
      </c>
      <c r="D70" s="161" t="s">
        <v>72</v>
      </c>
      <c r="E70" s="161" t="s">
        <v>73</v>
      </c>
      <c r="F70" s="78" t="s">
        <v>69</v>
      </c>
      <c r="G70" s="79" t="s">
        <v>74</v>
      </c>
      <c r="J70" s="7"/>
      <c r="R70" s="4"/>
    </row>
    <row r="71" spans="1:18" ht="18.649999999999999" customHeight="1" x14ac:dyDescent="0.25">
      <c r="A71" s="100"/>
      <c r="B71" s="90" t="s">
        <v>75</v>
      </c>
      <c r="C71" s="101"/>
      <c r="D71" s="101"/>
      <c r="E71" s="102"/>
      <c r="F71" s="102"/>
      <c r="G71" s="103">
        <f>SUM(G72:G76)</f>
        <v>0</v>
      </c>
      <c r="J71" s="7"/>
      <c r="R71" s="4"/>
    </row>
    <row r="72" spans="1:18" x14ac:dyDescent="0.25">
      <c r="A72" s="94">
        <f>A71+1</f>
        <v>1</v>
      </c>
      <c r="B72" s="95"/>
      <c r="C72" s="96"/>
      <c r="D72" s="96"/>
      <c r="E72" s="97">
        <f>D72/30.4</f>
        <v>0</v>
      </c>
      <c r="F72" s="97"/>
      <c r="G72" s="99">
        <f t="shared" ref="G72" si="8">IFERROR(E72*F72*C72,0)</f>
        <v>0</v>
      </c>
      <c r="J72" s="7"/>
      <c r="R72" s="4"/>
    </row>
    <row r="73" spans="1:18" x14ac:dyDescent="0.25">
      <c r="A73" s="94">
        <f t="shared" ref="A73:A76" si="9">A72+1</f>
        <v>2</v>
      </c>
      <c r="B73" s="95"/>
      <c r="C73" s="96"/>
      <c r="D73" s="96"/>
      <c r="E73" s="97">
        <f t="shared" ref="E73:E76" si="10">D73/30.4</f>
        <v>0</v>
      </c>
      <c r="F73" s="97"/>
      <c r="G73" s="99">
        <f>IFERROR(E73*F73*C73,0)</f>
        <v>0</v>
      </c>
      <c r="J73" s="7"/>
      <c r="R73" s="4"/>
    </row>
    <row r="74" spans="1:18" x14ac:dyDescent="0.25">
      <c r="A74" s="94">
        <f t="shared" si="9"/>
        <v>3</v>
      </c>
      <c r="B74" s="95"/>
      <c r="C74" s="96"/>
      <c r="D74" s="96"/>
      <c r="E74" s="97">
        <f>D74/30.4</f>
        <v>0</v>
      </c>
      <c r="F74" s="97"/>
      <c r="G74" s="99">
        <f>IFERROR(E74*F74*C74,0)</f>
        <v>0</v>
      </c>
      <c r="J74" s="7"/>
      <c r="R74" s="4"/>
    </row>
    <row r="75" spans="1:18" x14ac:dyDescent="0.25">
      <c r="A75" s="94">
        <f t="shared" si="9"/>
        <v>4</v>
      </c>
      <c r="B75" s="95"/>
      <c r="C75" s="96"/>
      <c r="D75" s="96"/>
      <c r="E75" s="97">
        <f t="shared" si="10"/>
        <v>0</v>
      </c>
      <c r="F75" s="97"/>
      <c r="G75" s="99">
        <f t="shared" ref="G75:G76" si="11">IFERROR(E75*F75*C75,0)</f>
        <v>0</v>
      </c>
      <c r="J75" s="7"/>
      <c r="R75" s="4"/>
    </row>
    <row r="76" spans="1:18" x14ac:dyDescent="0.25">
      <c r="A76" s="94">
        <f t="shared" si="9"/>
        <v>5</v>
      </c>
      <c r="B76" s="95"/>
      <c r="C76" s="96"/>
      <c r="D76" s="96"/>
      <c r="E76" s="97">
        <f t="shared" si="10"/>
        <v>0</v>
      </c>
      <c r="F76" s="97"/>
      <c r="G76" s="99">
        <f t="shared" si="11"/>
        <v>0</v>
      </c>
      <c r="J76" s="7"/>
      <c r="R76" s="4"/>
    </row>
    <row r="77" spans="1:18" ht="17.149999999999999" customHeight="1" thickBot="1" x14ac:dyDescent="0.3">
      <c r="A77" s="104" t="s">
        <v>53</v>
      </c>
      <c r="B77" s="105"/>
      <c r="C77" s="106"/>
      <c r="D77" s="106"/>
      <c r="E77" s="106"/>
      <c r="F77" s="106"/>
      <c r="G77" s="107">
        <f>G71+G60</f>
        <v>0</v>
      </c>
      <c r="J77" s="7"/>
      <c r="R77" s="4"/>
    </row>
    <row r="78" spans="1:18" x14ac:dyDescent="0.25">
      <c r="J78" s="7"/>
      <c r="R78" s="4"/>
    </row>
    <row r="79" spans="1:18" ht="16" thickBot="1" x14ac:dyDescent="0.4">
      <c r="B79" s="58" t="str">
        <f>CONCATENATE(A11," ",B11)</f>
        <v>4. Транспортные затраты</v>
      </c>
      <c r="G79" s="43"/>
      <c r="J79" s="7"/>
      <c r="R79" s="4"/>
    </row>
    <row r="80" spans="1:18" ht="50" x14ac:dyDescent="0.25">
      <c r="A80" s="75" t="s">
        <v>14</v>
      </c>
      <c r="B80" s="76" t="s">
        <v>76</v>
      </c>
      <c r="C80" s="78" t="s">
        <v>77</v>
      </c>
      <c r="D80" s="78" t="s">
        <v>78</v>
      </c>
      <c r="E80" s="78" t="s">
        <v>79</v>
      </c>
      <c r="F80" s="78" t="s">
        <v>80</v>
      </c>
      <c r="G80" s="79" t="s">
        <v>81</v>
      </c>
      <c r="J80" s="7"/>
      <c r="R80" s="4"/>
    </row>
    <row r="81" spans="1:18" x14ac:dyDescent="0.25">
      <c r="A81" s="94">
        <v>1</v>
      </c>
      <c r="B81" s="95"/>
      <c r="C81" s="96"/>
      <c r="D81" s="97"/>
      <c r="E81" s="97"/>
      <c r="F81" s="98"/>
      <c r="G81" s="99">
        <f>F81*E81*D81</f>
        <v>0</v>
      </c>
      <c r="J81" s="7"/>
      <c r="R81" s="4"/>
    </row>
    <row r="82" spans="1:18" x14ac:dyDescent="0.25">
      <c r="A82" s="94">
        <f t="shared" ref="A82:A85" si="12">A81+1</f>
        <v>2</v>
      </c>
      <c r="B82" s="95"/>
      <c r="C82" s="96"/>
      <c r="D82" s="97"/>
      <c r="E82" s="97"/>
      <c r="F82" s="98"/>
      <c r="G82" s="99">
        <f>F82*E82*D82</f>
        <v>0</v>
      </c>
      <c r="J82" s="7"/>
      <c r="R82" s="4"/>
    </row>
    <row r="83" spans="1:18" x14ac:dyDescent="0.25">
      <c r="A83" s="94">
        <f t="shared" si="12"/>
        <v>3</v>
      </c>
      <c r="B83" s="95"/>
      <c r="C83" s="96"/>
      <c r="D83" s="97"/>
      <c r="E83" s="97"/>
      <c r="F83" s="98"/>
      <c r="G83" s="99">
        <f>F83*E83*D83</f>
        <v>0</v>
      </c>
      <c r="J83" s="7"/>
      <c r="R83" s="4"/>
    </row>
    <row r="84" spans="1:18" x14ac:dyDescent="0.25">
      <c r="A84" s="94">
        <f t="shared" si="12"/>
        <v>4</v>
      </c>
      <c r="B84" s="95"/>
      <c r="C84" s="96"/>
      <c r="D84" s="97"/>
      <c r="E84" s="97"/>
      <c r="F84" s="98"/>
      <c r="G84" s="99">
        <f t="shared" ref="G84:G85" si="13">F84*E84*D84</f>
        <v>0</v>
      </c>
      <c r="J84" s="7"/>
      <c r="R84" s="4"/>
    </row>
    <row r="85" spans="1:18" x14ac:dyDescent="0.25">
      <c r="A85" s="94">
        <f t="shared" si="12"/>
        <v>5</v>
      </c>
      <c r="B85" s="95"/>
      <c r="C85" s="96"/>
      <c r="D85" s="97"/>
      <c r="E85" s="97"/>
      <c r="F85" s="98"/>
      <c r="G85" s="99">
        <f t="shared" si="13"/>
        <v>0</v>
      </c>
      <c r="J85" s="7"/>
      <c r="R85" s="4"/>
    </row>
    <row r="86" spans="1:18" ht="13.5" thickBot="1" x14ac:dyDescent="0.3">
      <c r="A86" s="104" t="s">
        <v>53</v>
      </c>
      <c r="B86" s="105"/>
      <c r="C86" s="106"/>
      <c r="D86" s="106"/>
      <c r="E86" s="106"/>
      <c r="F86" s="106"/>
      <c r="G86" s="107">
        <f>SUM(G81:G85)</f>
        <v>0</v>
      </c>
      <c r="J86" s="7"/>
      <c r="R86" s="4"/>
    </row>
    <row r="87" spans="1:18" x14ac:dyDescent="0.25">
      <c r="J87" s="7"/>
      <c r="R87" s="4"/>
    </row>
    <row r="88" spans="1:18" ht="16" thickBot="1" x14ac:dyDescent="0.4">
      <c r="B88" s="58" t="str">
        <f>CONCATENATE(A12," ",B12)</f>
        <v xml:space="preserve">5. Прочие услуги и расходы </v>
      </c>
      <c r="G88" s="43"/>
    </row>
    <row r="89" spans="1:18" ht="100" customHeight="1" x14ac:dyDescent="0.25">
      <c r="A89" s="108" t="s">
        <v>14</v>
      </c>
      <c r="B89" s="109" t="s">
        <v>82</v>
      </c>
      <c r="C89" s="163" t="s">
        <v>48</v>
      </c>
      <c r="D89" s="163" t="s">
        <v>83</v>
      </c>
      <c r="E89" s="163" t="s">
        <v>84</v>
      </c>
      <c r="F89" s="111" t="s">
        <v>85</v>
      </c>
      <c r="G89" s="253" t="s">
        <v>86</v>
      </c>
      <c r="H89" s="254"/>
    </row>
    <row r="90" spans="1:18" x14ac:dyDescent="0.25">
      <c r="A90" s="46">
        <v>1</v>
      </c>
      <c r="B90" s="95" t="s">
        <v>115</v>
      </c>
      <c r="C90" s="97" t="s">
        <v>116</v>
      </c>
      <c r="D90" s="97"/>
      <c r="E90" s="98"/>
      <c r="F90" s="65">
        <f>E90*D90</f>
        <v>0</v>
      </c>
      <c r="G90" s="255"/>
      <c r="H90" s="256"/>
    </row>
    <row r="91" spans="1:18" x14ac:dyDescent="0.25">
      <c r="A91" s="46">
        <f>A90+1</f>
        <v>2</v>
      </c>
      <c r="B91" s="95"/>
      <c r="C91" s="97"/>
      <c r="D91" s="97"/>
      <c r="E91" s="98"/>
      <c r="F91" s="65">
        <f t="shared" ref="F91:F94" si="14">E91*D91</f>
        <v>0</v>
      </c>
      <c r="G91" s="247"/>
      <c r="H91" s="248"/>
    </row>
    <row r="92" spans="1:18" x14ac:dyDescent="0.25">
      <c r="A92" s="46">
        <f t="shared" ref="A92:A94" si="15">A91+1</f>
        <v>3</v>
      </c>
      <c r="B92" s="95"/>
      <c r="C92" s="97"/>
      <c r="D92" s="97"/>
      <c r="E92" s="98"/>
      <c r="F92" s="65">
        <f t="shared" si="14"/>
        <v>0</v>
      </c>
      <c r="G92" s="247"/>
      <c r="H92" s="248"/>
    </row>
    <row r="93" spans="1:18" x14ac:dyDescent="0.25">
      <c r="A93" s="46">
        <f t="shared" si="15"/>
        <v>4</v>
      </c>
      <c r="B93" s="95"/>
      <c r="C93" s="97"/>
      <c r="D93" s="97"/>
      <c r="E93" s="98"/>
      <c r="F93" s="65">
        <f t="shared" si="14"/>
        <v>0</v>
      </c>
      <c r="G93" s="247"/>
      <c r="H93" s="248"/>
    </row>
    <row r="94" spans="1:18" x14ac:dyDescent="0.25">
      <c r="A94" s="46">
        <f t="shared" si="15"/>
        <v>5</v>
      </c>
      <c r="B94" s="95"/>
      <c r="C94" s="97"/>
      <c r="D94" s="97"/>
      <c r="E94" s="98"/>
      <c r="F94" s="65">
        <f t="shared" si="14"/>
        <v>0</v>
      </c>
      <c r="G94" s="247"/>
      <c r="H94" s="248"/>
    </row>
    <row r="95" spans="1:18" ht="13.5" thickBot="1" x14ac:dyDescent="0.35">
      <c r="A95" s="104" t="s">
        <v>53</v>
      </c>
      <c r="B95" s="105"/>
      <c r="C95" s="112"/>
      <c r="D95" s="112"/>
      <c r="E95" s="112"/>
      <c r="F95" s="113">
        <f>SUM(F90:F94)</f>
        <v>0</v>
      </c>
      <c r="G95" s="249"/>
      <c r="H95" s="250"/>
    </row>
    <row r="97" spans="1:15" ht="13" x14ac:dyDescent="0.3">
      <c r="A97" s="114"/>
      <c r="B97" s="114"/>
      <c r="C97" s="115"/>
      <c r="D97" s="116"/>
      <c r="E97" s="116"/>
      <c r="F97" s="117"/>
      <c r="G97" s="116"/>
    </row>
    <row r="98" spans="1:15" x14ac:dyDescent="0.25">
      <c r="A98" s="4" t="s">
        <v>87</v>
      </c>
    </row>
    <row r="100" spans="1:15" x14ac:dyDescent="0.25">
      <c r="A100" s="118"/>
      <c r="B100" s="118"/>
      <c r="C100" s="119"/>
      <c r="D100" s="120"/>
      <c r="E100" s="120"/>
      <c r="F100" s="120"/>
      <c r="G100" s="120"/>
      <c r="H100" s="120"/>
      <c r="I100" s="120"/>
      <c r="J100" s="120"/>
      <c r="K100" s="121"/>
      <c r="L100" s="121"/>
      <c r="M100" s="121"/>
      <c r="N100" s="121"/>
      <c r="O100" s="122"/>
    </row>
    <row r="101" spans="1:15" x14ac:dyDescent="0.25">
      <c r="A101" s="4" t="s">
        <v>88</v>
      </c>
    </row>
    <row r="102" spans="1:15" x14ac:dyDescent="0.25">
      <c r="A102" s="4" t="s">
        <v>89</v>
      </c>
    </row>
  </sheetData>
  <mergeCells count="13">
    <mergeCell ref="E24:F24"/>
    <mergeCell ref="G95:H95"/>
    <mergeCell ref="G89:H89"/>
    <mergeCell ref="G90:H90"/>
    <mergeCell ref="G91:H91"/>
    <mergeCell ref="G92:H92"/>
    <mergeCell ref="G93:H93"/>
    <mergeCell ref="G94:H94"/>
    <mergeCell ref="A31:B31"/>
    <mergeCell ref="A24:A25"/>
    <mergeCell ref="B24:B25"/>
    <mergeCell ref="C24:C25"/>
    <mergeCell ref="D24:D25"/>
  </mergeCells>
  <conditionalFormatting sqref="A101:B103">
    <cfRule type="cellIs" dxfId="0" priority="1" stopIfTrue="1" operator="equal">
      <formula>"х"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Свод</vt:lpstr>
      <vt:lpstr>Итого</vt:lpstr>
      <vt:lpstr>ГС</vt:lpstr>
      <vt:lpstr>TAML</vt:lpstr>
      <vt:lpstr>МЗС</vt:lpstr>
      <vt:lpstr>ННС</vt:lpstr>
      <vt:lpstr>ГС _НС</vt:lpstr>
      <vt:lpstr>ННС З-Ю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Рисс Татьяна Артуровна</dc:creator>
  <cp:lastModifiedBy>Хамидулин Саяр Гаярович</cp:lastModifiedBy>
  <cp:lastPrinted>2024-01-22T11:10:40Z</cp:lastPrinted>
  <dcterms:created xsi:type="dcterms:W3CDTF">2023-11-08T12:30:06Z</dcterms:created>
  <dcterms:modified xsi:type="dcterms:W3CDTF">2025-06-30T13:04:57Z</dcterms:modified>
</cp:coreProperties>
</file>